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405"/>
  <workbookPr autoCompressPictures="0"/>
  <bookViews>
    <workbookView xWindow="0" yWindow="0" windowWidth="25600" windowHeight="13340" tabRatio="594" activeTab="1"/>
  </bookViews>
  <sheets>
    <sheet name="Einnahmen- und Ausgabenbuch" sheetId="1" r:id="rId1"/>
    <sheet name="Haushalt-EÜR" sheetId="4" r:id="rId2"/>
    <sheet name="Kasse 1" sheetId="2" r:id="rId3"/>
    <sheet name="Kasse 2" sheetId="3" r:id="rId4"/>
  </sheets>
  <definedNames>
    <definedName name="_xlnm._FilterDatabase" localSheetId="0" hidden="1">'Einnahmen- und Ausgabenbuch'!$E:$J</definedName>
    <definedName name="_xlnm.Print_Area" localSheetId="0">'Einnahmen- und Ausgabenbuch'!$A$1:$V$158</definedName>
    <definedName name="_xlnm.Print_Area" localSheetId="1">'Haushalt-EÜR'!$A$1:$M$49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6" i="4" l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W176" i="1"/>
  <c r="D18" i="4"/>
  <c r="D19" i="4"/>
  <c r="D20" i="4"/>
  <c r="D21" i="4"/>
  <c r="D22" i="4"/>
  <c r="D23" i="4"/>
  <c r="D25" i="4"/>
  <c r="D4" i="4"/>
  <c r="D5" i="4"/>
  <c r="D6" i="4"/>
  <c r="D7" i="4"/>
  <c r="D8" i="4"/>
  <c r="D9" i="4"/>
  <c r="D11" i="4"/>
  <c r="D12" i="4"/>
  <c r="D14" i="4"/>
  <c r="D30" i="4"/>
  <c r="D45" i="4"/>
  <c r="D46" i="4"/>
  <c r="W175" i="1"/>
  <c r="W172" i="1"/>
  <c r="W173" i="1"/>
  <c r="W174" i="1"/>
  <c r="W171" i="1"/>
  <c r="D47" i="4"/>
  <c r="D49" i="4"/>
  <c r="W6" i="1"/>
  <c r="E47" i="4"/>
  <c r="E49" i="4"/>
  <c r="F49" i="4"/>
  <c r="D38" i="4"/>
  <c r="D39" i="4"/>
  <c r="D42" i="4"/>
  <c r="E38" i="4"/>
  <c r="E39" i="4"/>
  <c r="E42" i="4"/>
  <c r="F42" i="4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E21" i="4"/>
  <c r="F23" i="4"/>
  <c r="F6" i="4"/>
  <c r="F12" i="4"/>
  <c r="F11" i="4"/>
  <c r="F10" i="4"/>
  <c r="D31" i="4"/>
  <c r="E4" i="4"/>
  <c r="E5" i="4"/>
  <c r="E6" i="4"/>
  <c r="E7" i="4"/>
  <c r="E8" i="4"/>
  <c r="E9" i="4"/>
  <c r="E10" i="4"/>
  <c r="E11" i="4"/>
  <c r="E12" i="4"/>
  <c r="F47" i="4"/>
  <c r="F46" i="4"/>
  <c r="F45" i="4"/>
  <c r="D37" i="4"/>
  <c r="F37" i="4"/>
  <c r="F40" i="4"/>
  <c r="F39" i="4"/>
  <c r="D28" i="4"/>
  <c r="C25" i="4"/>
  <c r="C14" i="4"/>
  <c r="C30" i="4"/>
  <c r="F19" i="4"/>
  <c r="F20" i="4"/>
  <c r="F22" i="4"/>
  <c r="F21" i="4"/>
  <c r="F18" i="4"/>
  <c r="F5" i="4"/>
  <c r="F7" i="4"/>
  <c r="F8" i="4"/>
  <c r="F9" i="4"/>
  <c r="F4" i="4"/>
  <c r="E19" i="4"/>
  <c r="E20" i="4"/>
  <c r="E22" i="4"/>
  <c r="E23" i="4"/>
  <c r="E18" i="4"/>
  <c r="E25" i="4"/>
  <c r="E14" i="4"/>
  <c r="H20" i="3"/>
  <c r="D20" i="3"/>
  <c r="F38" i="4"/>
</calcChain>
</file>

<file path=xl/sharedStrings.xml><?xml version="1.0" encoding="utf-8"?>
<sst xmlns="http://schemas.openxmlformats.org/spreadsheetml/2006/main" count="773" uniqueCount="255">
  <si>
    <t>Buchungsdatum</t>
  </si>
  <si>
    <t>Belegdatum</t>
  </si>
  <si>
    <t>Bemerkung</t>
  </si>
  <si>
    <t>Kategorie</t>
  </si>
  <si>
    <t>Bank</t>
  </si>
  <si>
    <t>Haben</t>
  </si>
  <si>
    <t>Soll</t>
  </si>
  <si>
    <t>Bank- guthaben</t>
  </si>
  <si>
    <t>JA-Buchung</t>
  </si>
  <si>
    <t>Ausflüge &amp; Fahrten</t>
  </si>
  <si>
    <t>Geschäftsbedarf</t>
  </si>
  <si>
    <t>-</t>
  </si>
  <si>
    <t>Nr.</t>
  </si>
  <si>
    <t>Aufwand / Ertrag</t>
  </si>
  <si>
    <t>Wann abgerechnet?</t>
  </si>
  <si>
    <t>Ausgaben</t>
  </si>
  <si>
    <t>Einnahmen</t>
  </si>
  <si>
    <t>Datum</t>
  </si>
  <si>
    <t>Betrag</t>
  </si>
  <si>
    <t>Kasse 2-1</t>
  </si>
  <si>
    <t>Beleg- nr.</t>
  </si>
  <si>
    <t>Beschlussdatum</t>
  </si>
  <si>
    <t>Bürobedarf</t>
  </si>
  <si>
    <t>Events</t>
  </si>
  <si>
    <t>Ist</t>
  </si>
  <si>
    <t>Summe Einnahmen</t>
  </si>
  <si>
    <t>Summe Ausgaben</t>
  </si>
  <si>
    <t>Gewinn / Verlust</t>
  </si>
  <si>
    <t>Drittmittel</t>
  </si>
  <si>
    <t>Verlustbeteiligung</t>
  </si>
  <si>
    <t>Gewinnbeteiligung</t>
  </si>
  <si>
    <t>Kommentar</t>
  </si>
  <si>
    <t>Gelder aus dem VeFa Fond</t>
  </si>
  <si>
    <t>Feiern und Feste</t>
  </si>
  <si>
    <t>Spenden, sonstige Töpfe</t>
  </si>
  <si>
    <t>Beteiligungen anderer FSR an Verlusten und Fahrten</t>
  </si>
  <si>
    <t>Einnahmen aus Fahrten</t>
  </si>
  <si>
    <t>Jahresendabrechnungen, periodenfremde Abrechnung</t>
  </si>
  <si>
    <t>Sonstige Einnahmen</t>
  </si>
  <si>
    <t>laufende Ausgaben</t>
  </si>
  <si>
    <t>Ausgaben für Feste und Feiern</t>
  </si>
  <si>
    <t>Gewinnabführungen aus Festen und Feiern</t>
  </si>
  <si>
    <t>DKB Zinsen und Gebühren</t>
  </si>
  <si>
    <t>VeFa Abrechnung</t>
  </si>
  <si>
    <t>Einnahmen ./. Ausgaben</t>
  </si>
  <si>
    <t>Einnahmen ./. Ausgaben + offene Abrechnungen</t>
  </si>
  <si>
    <t>lt. Haushalt</t>
  </si>
  <si>
    <t>laut EA Buch</t>
  </si>
  <si>
    <t>erfolgreiche Abrechnungen vom FSR Budget, entspricht dem Restbudget</t>
  </si>
  <si>
    <t>Kasse</t>
  </si>
  <si>
    <t>Kassen- stand</t>
  </si>
  <si>
    <t>Verbindlichkeiten</t>
  </si>
  <si>
    <t>Aktiva</t>
  </si>
  <si>
    <t>Bankguthaben</t>
  </si>
  <si>
    <t>Kassenguthaben</t>
  </si>
  <si>
    <t>Passiva</t>
  </si>
  <si>
    <t>Summe Passiva</t>
  </si>
  <si>
    <t>Summe Aktiva</t>
  </si>
  <si>
    <t>abzüglich offene Abrechnungen</t>
  </si>
  <si>
    <t>Forderungen (offene Abrechnungen)</t>
  </si>
  <si>
    <t>Forderungen und Verbindlichkeiten aus Vorjahr</t>
  </si>
  <si>
    <t>Inventar</t>
  </si>
  <si>
    <t>für gewöhnlich keine Aktivierung</t>
  </si>
  <si>
    <t>lt. EA Buch</t>
  </si>
  <si>
    <t>Sollte am Ende des HHJ immer null sein</t>
  </si>
  <si>
    <t>sollte dem Kontostand entsprechen</t>
  </si>
  <si>
    <t>alle noch offenen Abrechnungen ggü. dem ASTA</t>
  </si>
  <si>
    <t>Sonstige Ausgaben</t>
  </si>
  <si>
    <t>Rücklagenabbau</t>
  </si>
  <si>
    <t>HHJ Überschuss</t>
  </si>
  <si>
    <t>bewilligter Rücklagenabbau für Ausgaben, die nicht abgerechnet werden</t>
  </si>
  <si>
    <t>sollte mindestens null sein</t>
  </si>
  <si>
    <t>Restbudget beim ASTA</t>
  </si>
  <si>
    <t>Vorjahr</t>
  </si>
  <si>
    <t>Differenz</t>
  </si>
  <si>
    <t>Gewinn</t>
  </si>
  <si>
    <t>Soll-Ist-Abgleich</t>
  </si>
  <si>
    <t>Abgleich in %</t>
  </si>
  <si>
    <t>Ist-Soll-Abgleich</t>
  </si>
  <si>
    <t>Überschussrechnung HHJ 14-15</t>
  </si>
  <si>
    <t xml:space="preserve">Anfangsbestand Bank </t>
  </si>
  <si>
    <t>Verbindlichkeiten aus dem Vorjahr</t>
  </si>
  <si>
    <t>Zinsen &amp; Gebühren DKB</t>
  </si>
  <si>
    <t>DKB</t>
  </si>
  <si>
    <t xml:space="preserve">[EF14]Kosten Übernachtung Ersti-Fahrt </t>
  </si>
  <si>
    <t>Farbe Renovierung Fsr-raum</t>
  </si>
  <si>
    <t>Süßigkeiten für die Ersti-Tüten</t>
  </si>
  <si>
    <t>Zuviel Überwiesen GF 80  letztes HHJ Wachschutz Fak-Fest</t>
  </si>
  <si>
    <t>ASTA</t>
  </si>
  <si>
    <t>Karaoke-Abend Ersti-Woche</t>
  </si>
  <si>
    <t>22.10.14 und 24.10.2014</t>
  </si>
  <si>
    <t>[EF14]Verpflegung Ersti-Fahrt</t>
  </si>
  <si>
    <t>Rücklagen aus dem Vorjahr</t>
  </si>
  <si>
    <t>Änderung der Forderung Jahresendabrechnung</t>
  </si>
  <si>
    <t>a1</t>
  </si>
  <si>
    <t>[EF14]Anteil Clara Hulskemper</t>
  </si>
  <si>
    <t>a2</t>
  </si>
  <si>
    <t>[EF14]Anteil Johannes Werner</t>
  </si>
  <si>
    <t>a3</t>
  </si>
  <si>
    <t>[EF14]Anteil Mira Estel</t>
  </si>
  <si>
    <t>a4</t>
  </si>
  <si>
    <t>[EF14]Anteil Anna Berg</t>
  </si>
  <si>
    <t>a5</t>
  </si>
  <si>
    <t>[EF14]Anteil Ronja Billik</t>
  </si>
  <si>
    <t>a6</t>
  </si>
  <si>
    <t>[EF14]Anteil Felix Lindenberg</t>
  </si>
  <si>
    <t>a7</t>
  </si>
  <si>
    <t>[EF14]Anteil Frederike Lante</t>
  </si>
  <si>
    <t>a8</t>
  </si>
  <si>
    <t>[EF14]Anteil Angelique Schmidt</t>
  </si>
  <si>
    <t>a9</t>
  </si>
  <si>
    <t>[EF14]Anteil Julian Michalke</t>
  </si>
  <si>
    <t>a10</t>
  </si>
  <si>
    <t>[EF14]Jasmin el Kordy</t>
  </si>
  <si>
    <t>a11</t>
  </si>
  <si>
    <t>[EF14]Anteil Lukas Fox</t>
  </si>
  <si>
    <t>a12</t>
  </si>
  <si>
    <t>[EF14]Anteil Lucas Matthies</t>
  </si>
  <si>
    <t>a13</t>
  </si>
  <si>
    <t>[EF14]Tobias Manzelmann</t>
  </si>
  <si>
    <t>a14</t>
  </si>
  <si>
    <t>[EF14]Anteil Thomas Milger</t>
  </si>
  <si>
    <t>a15</t>
  </si>
  <si>
    <t>[EF14]Anteil Jana Teich</t>
  </si>
  <si>
    <t>[EF14]Anteil Sunnat Khaydarov</t>
  </si>
  <si>
    <t>[EF14]Anteil Jonas Baltruschat</t>
  </si>
  <si>
    <t>1&amp;1</t>
  </si>
  <si>
    <t>[EF14]Anteil Jas Holle</t>
  </si>
  <si>
    <t>[EF14]Anteil Juliane Hauschulz</t>
  </si>
  <si>
    <t>a16</t>
  </si>
  <si>
    <t>a17</t>
  </si>
  <si>
    <t>a18</t>
  </si>
  <si>
    <t>a19</t>
  </si>
  <si>
    <t>[EF14]Anteil Peer Schulze</t>
  </si>
  <si>
    <t>a20</t>
  </si>
  <si>
    <t>Fehlbuchung 1&amp;1</t>
  </si>
  <si>
    <t>[EF14]Auslage Einkäufe, SingStar, Tranportkosten</t>
  </si>
  <si>
    <t>25.10., 24.10., 26.10.</t>
  </si>
  <si>
    <t>Abrechnung ASTA (Abrechnung November)</t>
  </si>
  <si>
    <t xml:space="preserve">Fehlbuchung 1&amp;1, Ausgleich mit GF 9 </t>
  </si>
  <si>
    <t>[FFWS14]Versicherung Fak-Fest</t>
  </si>
  <si>
    <t>[FFWS14]Security Fak-Fest</t>
  </si>
  <si>
    <t>[FFWS14]Technik Fak-Fest</t>
  </si>
  <si>
    <t>[FFWS14]Auslage TH Brezeln Fak-Fest</t>
  </si>
  <si>
    <t>[FFWS14]Auslage TH Nummern-Blocks Gadarobe</t>
  </si>
  <si>
    <t>[FFWS14]Gestaltung Flyer Fak-Fest FS</t>
  </si>
  <si>
    <t>[FFWS14]Auslage Wechselgeld Gorgs FS</t>
  </si>
  <si>
    <t>[FFWS14]Versicherung Fak-Fest, Stornierung GF 16</t>
  </si>
  <si>
    <t>[FFWS14]Endstand Kasse Fak-Fest Kasse 1</t>
  </si>
  <si>
    <t>31.01, 04.02</t>
  </si>
  <si>
    <t>Umbuchung</t>
  </si>
  <si>
    <t>II</t>
  </si>
  <si>
    <t>III</t>
  </si>
  <si>
    <t>V</t>
  </si>
  <si>
    <t>VI</t>
  </si>
  <si>
    <t>VII</t>
  </si>
  <si>
    <t>VIII</t>
  </si>
  <si>
    <t>IX</t>
  </si>
  <si>
    <t>[FFWS14]Wechselgeld FSR Soz.</t>
  </si>
  <si>
    <t>[FFWS14]Getränke Gorgs</t>
  </si>
  <si>
    <t>[FFWS14]DJ</t>
  </si>
  <si>
    <t>[FFWS14]DJ Trinkgeld</t>
  </si>
  <si>
    <t>[FFWS14]Pfand</t>
  </si>
  <si>
    <t>[FFWS14]Finderlohn</t>
  </si>
  <si>
    <t xml:space="preserve">[FFWS14]Wechselgeld FSR PuV </t>
  </si>
  <si>
    <t xml:space="preserve">[FFWS14]Umsätze </t>
  </si>
  <si>
    <t>Auslage AS Ersti-Master Frühstück</t>
  </si>
  <si>
    <t>[FFWS14]Reinigung und Wachschutz</t>
  </si>
  <si>
    <t>17.04.15, 22.04.15</t>
  </si>
  <si>
    <t>[FFWS14] PuV Glühwein</t>
  </si>
  <si>
    <t>[Fsr-Fahrt 15]Anteil Teilnehmer</t>
  </si>
  <si>
    <t>[FFWS14] PuV Druck Zechkarten</t>
  </si>
  <si>
    <t>Druck Flyer Ringvorlesung Auslage N. Haring</t>
  </si>
  <si>
    <t>[FFWS14] Endstand Kasse 2 Fak-Fest</t>
  </si>
  <si>
    <t>[Fsr-Fahrt 15] AS Auslage Bus 2. Teil</t>
  </si>
  <si>
    <t>Abrechnung ASTA (Abrechnung Mai)</t>
  </si>
  <si>
    <t>JA</t>
  </si>
  <si>
    <t>offene Forderung (Verlust aus Fak-Fest SoSe 2014), dieser Teil wurde vom ASTA nicht zurückgezahlt, Fsr Wiwi hat Verlust getragen und erhält somit aus dem Fak-Fest WiSe 2015 einen höheren Gewinnanteil</t>
  </si>
  <si>
    <t>[Fsr-Fahrt 15] AS Auslage Bus 1. Teil</t>
  </si>
  <si>
    <t xml:space="preserve">[FFWS14] Gewinnanteil Fsr Soz. </t>
  </si>
  <si>
    <t>[Fsr-Fahrt 15] AS Auslage Hostel 3. Teil</t>
  </si>
  <si>
    <t xml:space="preserve">[FFWS14] Wechselgeld Soz. </t>
  </si>
  <si>
    <t>[FFWS14] Gewinnanteil Fsr PuV</t>
  </si>
  <si>
    <t>[Fsr-Fahrt 15]Anzahlung Hostel Fsr-Fahrt Teil 1</t>
  </si>
  <si>
    <t>[FFSoSe15] Technik Huth Events</t>
  </si>
  <si>
    <t>[FFSoSe15] Anmeldung Ordnungsamt Potsdam</t>
  </si>
  <si>
    <t xml:space="preserve">[FFSoSe15]Endstand Kasse 1 </t>
  </si>
  <si>
    <t>[FFSoSe15] Security</t>
  </si>
  <si>
    <t>[FFSoSe15]Auslage AS Einkauf Metro</t>
  </si>
  <si>
    <t>Auslage AS Griebnitzpreis IKEA-Gutschein</t>
  </si>
  <si>
    <t>[FFSoSe15]Auslage Brezeln AS</t>
  </si>
  <si>
    <t>[FFSoSe15]Huth Events Technik Band</t>
  </si>
  <si>
    <t>[FFSoSe15]Auslage Sirup und Laminierfolie</t>
  </si>
  <si>
    <t>[FFSoSe15]Auslage Putzzeug MR</t>
  </si>
  <si>
    <t>[FFSoSe15]Auslage Salzstangen MR</t>
  </si>
  <si>
    <t>[FFSoSe15]Wecheselgeld Fsr PuV</t>
  </si>
  <si>
    <t>[FFSoSe15]Wechselgeld Fsr Soz</t>
  </si>
  <si>
    <t>[FFSoSe15] Auslage Flyer, Plakate, Zechkarten FS</t>
  </si>
  <si>
    <t>[FFSoSe15] Wechselgeld Fsr Jura</t>
  </si>
  <si>
    <t>Abrechnung ASTA (Abrechnung Juni)</t>
  </si>
  <si>
    <t>17.07.2015,20.07.2015</t>
  </si>
  <si>
    <t>Auslage Bürobedarf MR</t>
  </si>
  <si>
    <t>Auslage Bürobedarf Toner MR</t>
  </si>
  <si>
    <t>Auslage Bürobedarf AS</t>
  </si>
  <si>
    <t>[FFSoSe15] Band</t>
  </si>
  <si>
    <t>[FFSoSe15]Ordnungsamt JO</t>
  </si>
  <si>
    <t>Abrechnung ASTA (Abrechnung Juli)</t>
  </si>
  <si>
    <t xml:space="preserve">Jahresendbrechnung 163,70 und Gewinnbeteiligung für Fak-Fest andere Fsrs 395,97 </t>
  </si>
  <si>
    <t>Verbindlichkeiten aus dem Vorjahr wurden aufgrund falscher Rechnung von der Uni aufgehoben (Fak-Fest Reinigung), somit ändert sich auch Forderung Jahresendabrechnung</t>
  </si>
  <si>
    <t>[FFWS14]Wechselgeld FSR Soz. Fehlbuchung GF 29</t>
  </si>
  <si>
    <t>[FFWS14]Wechselgeld Fsr Wiwi, Einlage am 30.01.15</t>
  </si>
  <si>
    <t>[FFWS14]Budget Einkauf Metro +Budget Technik Überweisung MR</t>
  </si>
  <si>
    <t>[FFWS14]Budget Technik wegen Barzahlung Überweisung MR, Einlage in Kasse am 10.01.2015 Nr. IV</t>
  </si>
  <si>
    <t>[FFWS14]Rest Budget MR vom Metro-Einkauf abzüglich 450 Euro für Kasse Technik GF 15</t>
  </si>
  <si>
    <t>[FFWS14]Wechselgeld FSR Soz. Fehlbuchung GF 34</t>
  </si>
  <si>
    <t>[Fsr-Fahrt 15] Anteil Teilnehmer zurück, wegen Absage, dafür neuer Teilnehemer GF 79</t>
  </si>
  <si>
    <t>[FFSoSe15] Differenz Budget real-Einkauf AS GF83</t>
  </si>
  <si>
    <t>[FFSoSe15]Budget Einkauf real AS, Real am 28.07.15 bezahlt, Rest-Budget zurück GF 97</t>
  </si>
  <si>
    <t>[Fsr-Fahrt 15]Anteil Teilnehmer GF 77</t>
  </si>
  <si>
    <t>IV</t>
  </si>
  <si>
    <t>[FFSoSe15] Wechselgeld Fsr PuV</t>
  </si>
  <si>
    <t>[FFSoSe15]Wechselgeld Fsr Soz.</t>
  </si>
  <si>
    <t>[FFSoSe15]Wechselgeld Fsr Jura</t>
  </si>
  <si>
    <t>[FFSoSe15]Standgebühr Eismann</t>
  </si>
  <si>
    <t>[FFSoSe15]Gorgs</t>
  </si>
  <si>
    <t>[FFSoSe15]DJ</t>
  </si>
  <si>
    <t>[FFSoSe15] Eiswürfel</t>
  </si>
  <si>
    <t>21.07., 27.07.15</t>
  </si>
  <si>
    <t>[FFSoSe15] Pfand, Umtausch real</t>
  </si>
  <si>
    <t>[FFSoSe15]Umsätze Fak-Fest</t>
  </si>
  <si>
    <t xml:space="preserve">[FFSoSe15]Wechselgeld Fsr Wiwi, Einlage in Kasse am 17.07.15 Nr I </t>
  </si>
  <si>
    <t>[FFSoSe15]Kasse 3 Einzahlung Eismann</t>
  </si>
  <si>
    <t xml:space="preserve">[FFSoSe15]Reinigung </t>
  </si>
  <si>
    <t>[FFSoSe15] Endstand Kasse 2 Pfand, Rückgeld Real AS</t>
  </si>
  <si>
    <t>[FFSoSe15] Design Flyer</t>
  </si>
  <si>
    <t xml:space="preserve">[FFSoSe15] Gewinnanteil Fsr Soz. </t>
  </si>
  <si>
    <t>[FFSoSe15] Gewinnanteil Fsr Jura</t>
  </si>
  <si>
    <t>[FFSoSe15] Gewinnanteil Fsr PuV</t>
  </si>
  <si>
    <t>Abrechnung ASTA (Abrechnung September)</t>
  </si>
  <si>
    <t>[FFWS14]PuV Druck Plakate und Flyer</t>
  </si>
  <si>
    <t>Aktive Außenstände</t>
  </si>
  <si>
    <t>Passive Außenstände</t>
  </si>
  <si>
    <t>Außenstände
 Saldo</t>
  </si>
  <si>
    <t>Eigenkapital</t>
  </si>
  <si>
    <t>nicht eingeplante Ausgaben und Abschreibungen auf Abrechnungen</t>
  </si>
  <si>
    <t>Abrechnung ASTA (Abrechnung Mai) Kaffe Teil nicht bezahlt</t>
  </si>
  <si>
    <t xml:space="preserve">[FFWS14] AD Auslage Trinkgeld DJ </t>
  </si>
  <si>
    <t xml:space="preserve">[Fsr-Fahrt 15] Anzahlung Hostel 2. Teil </t>
  </si>
  <si>
    <t>[EF14]Pfandeinzahlung AS</t>
  </si>
  <si>
    <t>Abrechnung ASTA (Abrechnung September 2)</t>
  </si>
  <si>
    <t>Bilanz HHJ 14-15</t>
  </si>
  <si>
    <t>[FFSoSe15] Gewinnanteil Fsr Jura zurück</t>
  </si>
  <si>
    <t>Bücherschluss per 30.09.2015</t>
  </si>
  <si>
    <t>Ausgaben für dauerhafte Anschaffungenund Büromaterial</t>
  </si>
  <si>
    <t>Ausgaben für Ausflüge und Fahrten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</si>
</sst>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dd/mm/yy;@"/>
    <numFmt numFmtId="165" formatCode="#,##0.00\ [$€-407];[Red]\-#,##0.00\ [$€-407]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-0.249977111117893"/>
        <bgColor indexed="64"/>
      </patternFill>
    </fill>
  </fills>
  <borders count="20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64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160">
    <xf numFmtId="0" fontId="0" fillId="0" borderId="0" xfId="0"/>
    <xf numFmtId="0" fontId="0" fillId="0" borderId="1" xfId="0" applyBorder="1"/>
    <xf numFmtId="164" fontId="0" fillId="0" borderId="2" xfId="0" applyNumberFormat="1" applyBorder="1"/>
    <xf numFmtId="0" fontId="0" fillId="0" borderId="2" xfId="0" applyBorder="1"/>
    <xf numFmtId="0" fontId="0" fillId="0" borderId="3" xfId="0" applyFont="1" applyBorder="1" applyAlignment="1">
      <alignment horizontal="center" vertical="center"/>
    </xf>
    <xf numFmtId="0" fontId="0" fillId="0" borderId="3" xfId="0" applyFont="1" applyBorder="1"/>
    <xf numFmtId="165" fontId="0" fillId="0" borderId="3" xfId="0" applyNumberFormat="1" applyFont="1" applyBorder="1"/>
    <xf numFmtId="164" fontId="0" fillId="0" borderId="3" xfId="0" applyNumberFormat="1" applyFont="1" applyBorder="1" applyAlignment="1">
      <alignment horizontal="center" vertical="center"/>
    </xf>
    <xf numFmtId="14" fontId="0" fillId="0" borderId="0" xfId="0" applyNumberFormat="1"/>
    <xf numFmtId="165" fontId="0" fillId="0" borderId="4" xfId="0" applyNumberFormat="1" applyBorder="1"/>
    <xf numFmtId="0" fontId="0" fillId="0" borderId="0" xfId="0" applyFont="1" applyAlignment="1">
      <alignment horizontal="left" indent="1"/>
    </xf>
    <xf numFmtId="0" fontId="0" fillId="0" borderId="0" xfId="0" applyFont="1" applyAlignment="1">
      <alignment horizontal="left" indent="2"/>
    </xf>
    <xf numFmtId="0" fontId="0" fillId="0" borderId="5" xfId="0" applyBorder="1"/>
    <xf numFmtId="0" fontId="5" fillId="0" borderId="6" xfId="0" applyFont="1" applyBorder="1"/>
    <xf numFmtId="165" fontId="5" fillId="0" borderId="6" xfId="0" applyNumberFormat="1" applyFont="1" applyBorder="1"/>
    <xf numFmtId="164" fontId="5" fillId="0" borderId="6" xfId="0" applyNumberFormat="1" applyFont="1" applyBorder="1"/>
    <xf numFmtId="0" fontId="5" fillId="0" borderId="6" xfId="0" applyFont="1" applyBorder="1" applyAlignment="1">
      <alignment horizontal="center"/>
    </xf>
    <xf numFmtId="0" fontId="0" fillId="0" borderId="0" xfId="0" applyFill="1"/>
    <xf numFmtId="14" fontId="0" fillId="0" borderId="0" xfId="0" applyNumberFormat="1" applyFill="1"/>
    <xf numFmtId="0" fontId="0" fillId="0" borderId="0" xfId="0" applyFont="1" applyFill="1" applyAlignment="1">
      <alignment horizontal="left"/>
    </xf>
    <xf numFmtId="165" fontId="0" fillId="0" borderId="4" xfId="0" applyNumberFormat="1" applyFill="1" applyBorder="1"/>
    <xf numFmtId="165" fontId="0" fillId="0" borderId="4" xfId="0" applyNumberFormat="1" applyFont="1" applyFill="1" applyBorder="1"/>
    <xf numFmtId="14" fontId="0" fillId="0" borderId="0" xfId="0" applyNumberFormat="1" applyFill="1"/>
    <xf numFmtId="165" fontId="0" fillId="0" borderId="0" xfId="0" applyNumberFormat="1" applyFill="1"/>
    <xf numFmtId="164" fontId="0" fillId="0" borderId="0" xfId="0" applyNumberFormat="1" applyFill="1"/>
    <xf numFmtId="0" fontId="0" fillId="0" borderId="0" xfId="0" applyFont="1" applyFill="1" applyAlignment="1">
      <alignment horizontal="left" indent="1"/>
    </xf>
    <xf numFmtId="165" fontId="0" fillId="0" borderId="0" xfId="0" applyNumberFormat="1" applyFont="1" applyFill="1"/>
    <xf numFmtId="0" fontId="0" fillId="0" borderId="0" xfId="0" applyFont="1" applyFill="1"/>
    <xf numFmtId="164" fontId="0" fillId="0" borderId="0" xfId="0" applyNumberFormat="1" applyFont="1" applyFill="1"/>
    <xf numFmtId="165" fontId="0" fillId="0" borderId="1" xfId="0" applyNumberFormat="1" applyFill="1" applyBorder="1"/>
    <xf numFmtId="165" fontId="0" fillId="0" borderId="0" xfId="0" applyNumberFormat="1" applyFont="1" applyFill="1" applyBorder="1"/>
    <xf numFmtId="1" fontId="0" fillId="0" borderId="2" xfId="0" applyNumberFormat="1" applyBorder="1" applyAlignment="1">
      <alignment horizontal="center"/>
    </xf>
    <xf numFmtId="0" fontId="0" fillId="0" borderId="0" xfId="0" applyFont="1"/>
    <xf numFmtId="164" fontId="1" fillId="0" borderId="2" xfId="0" applyNumberFormat="1" applyFont="1" applyBorder="1"/>
    <xf numFmtId="0" fontId="0" fillId="0" borderId="1" xfId="0" applyFont="1" applyBorder="1"/>
    <xf numFmtId="164" fontId="0" fillId="0" borderId="2" xfId="0" applyNumberFormat="1" applyFont="1" applyBorder="1"/>
    <xf numFmtId="1" fontId="0" fillId="0" borderId="2" xfId="0" applyNumberFormat="1" applyFont="1" applyBorder="1" applyAlignment="1">
      <alignment horizontal="center"/>
    </xf>
    <xf numFmtId="0" fontId="0" fillId="0" borderId="2" xfId="0" applyFont="1" applyBorder="1"/>
    <xf numFmtId="0" fontId="1" fillId="0" borderId="0" xfId="0" applyFont="1"/>
    <xf numFmtId="0" fontId="8" fillId="0" borderId="0" xfId="0" applyFont="1" applyAlignment="1">
      <alignment horizontal="center"/>
    </xf>
    <xf numFmtId="0" fontId="0" fillId="3" borderId="0" xfId="0" applyFill="1"/>
    <xf numFmtId="0" fontId="0" fillId="0" borderId="0" xfId="0" applyFill="1" applyAlignment="1">
      <alignment horizontal="center"/>
    </xf>
    <xf numFmtId="0" fontId="9" fillId="0" borderId="0" xfId="0" applyFont="1"/>
    <xf numFmtId="0" fontId="1" fillId="4" borderId="0" xfId="0" applyFont="1" applyFill="1"/>
    <xf numFmtId="0" fontId="0" fillId="0" borderId="0" xfId="0" applyBorder="1"/>
    <xf numFmtId="8" fontId="0" fillId="0" borderId="0" xfId="1" applyNumberFormat="1" applyFont="1"/>
    <xf numFmtId="8" fontId="1" fillId="4" borderId="0" xfId="1" applyNumberFormat="1" applyFont="1" applyFill="1"/>
    <xf numFmtId="9" fontId="0" fillId="0" borderId="0" xfId="2" applyFont="1"/>
    <xf numFmtId="8" fontId="1" fillId="3" borderId="0" xfId="1" applyNumberFormat="1" applyFont="1" applyFill="1"/>
    <xf numFmtId="8" fontId="0" fillId="0" borderId="0" xfId="1" applyNumberFormat="1" applyFont="1" applyAlignment="1">
      <alignment horizontal="center"/>
    </xf>
    <xf numFmtId="8" fontId="6" fillId="4" borderId="0" xfId="1" applyNumberFormat="1" applyFont="1" applyFill="1"/>
    <xf numFmtId="0" fontId="6" fillId="4" borderId="0" xfId="0" applyFont="1" applyFill="1"/>
    <xf numFmtId="0" fontId="6" fillId="0" borderId="0" xfId="0" applyFont="1"/>
    <xf numFmtId="0" fontId="1" fillId="3" borderId="0" xfId="0" applyFont="1" applyFill="1"/>
    <xf numFmtId="8" fontId="8" fillId="0" borderId="0" xfId="1" applyNumberFormat="1" applyFont="1" applyAlignment="1">
      <alignment horizontal="center"/>
    </xf>
    <xf numFmtId="0" fontId="0" fillId="0" borderId="3" xfId="0" applyFont="1" applyBorder="1" applyAlignment="1">
      <alignment horizontal="center" vertical="center"/>
    </xf>
    <xf numFmtId="0" fontId="1" fillId="4" borderId="0" xfId="0" applyFont="1" applyFill="1" applyAlignment="1">
      <alignment horizontal="right"/>
    </xf>
    <xf numFmtId="0" fontId="0" fillId="0" borderId="0" xfId="0" applyFont="1" applyAlignment="1">
      <alignment horizontal="left"/>
    </xf>
    <xf numFmtId="0" fontId="5" fillId="0" borderId="0" xfId="0" applyFont="1" applyAlignment="1"/>
    <xf numFmtId="0" fontId="0" fillId="0" borderId="3" xfId="0" applyFont="1" applyBorder="1" applyAlignment="1">
      <alignment vertical="center"/>
    </xf>
    <xf numFmtId="44" fontId="0" fillId="0" borderId="0" xfId="1" applyNumberFormat="1" applyFont="1"/>
    <xf numFmtId="164" fontId="1" fillId="0" borderId="16" xfId="0" applyNumberFormat="1" applyFont="1" applyBorder="1"/>
    <xf numFmtId="8" fontId="0" fillId="0" borderId="2" xfId="1" applyNumberFormat="1" applyFont="1" applyBorder="1"/>
    <xf numFmtId="8" fontId="0" fillId="0" borderId="16" xfId="1" applyNumberFormat="1" applyFont="1" applyBorder="1"/>
    <xf numFmtId="8" fontId="1" fillId="0" borderId="2" xfId="1" applyNumberFormat="1" applyFont="1" applyBorder="1"/>
    <xf numFmtId="8" fontId="4" fillId="0" borderId="2" xfId="1" applyNumberFormat="1" applyFont="1" applyBorder="1"/>
    <xf numFmtId="8" fontId="0" fillId="0" borderId="2" xfId="0" applyNumberFormat="1" applyBorder="1"/>
    <xf numFmtId="8" fontId="2" fillId="0" borderId="2" xfId="1" applyNumberFormat="1" applyFont="1" applyBorder="1"/>
    <xf numFmtId="8" fontId="4" fillId="0" borderId="16" xfId="1" applyNumberFormat="1" applyFont="1" applyBorder="1"/>
    <xf numFmtId="8" fontId="4" fillId="0" borderId="4" xfId="1" applyNumberFormat="1" applyFont="1" applyBorder="1" applyAlignment="1">
      <alignment horizontal="right"/>
    </xf>
    <xf numFmtId="8" fontId="4" fillId="0" borderId="4" xfId="3" applyNumberFormat="1" applyFont="1" applyBorder="1"/>
    <xf numFmtId="8" fontId="4" fillId="0" borderId="4" xfId="1" applyNumberFormat="1" applyFont="1" applyFill="1" applyBorder="1" applyAlignment="1">
      <alignment horizontal="right"/>
    </xf>
    <xf numFmtId="8" fontId="4" fillId="0" borderId="4" xfId="3" applyNumberFormat="1" applyFont="1" applyFill="1" applyBorder="1"/>
    <xf numFmtId="8" fontId="4" fillId="0" borderId="2" xfId="3" applyNumberFormat="1" applyFont="1" applyBorder="1" applyAlignment="1">
      <alignment horizontal="right"/>
    </xf>
    <xf numFmtId="8" fontId="4" fillId="0" borderId="0" xfId="3" applyNumberFormat="1" applyFont="1" applyAlignment="1">
      <alignment horizontal="right"/>
    </xf>
    <xf numFmtId="8" fontId="0" fillId="0" borderId="2" xfId="0" applyNumberFormat="1" applyFont="1" applyBorder="1"/>
    <xf numFmtId="164" fontId="0" fillId="0" borderId="16" xfId="0" applyNumberFormat="1" applyFont="1" applyBorder="1"/>
    <xf numFmtId="1" fontId="0" fillId="0" borderId="16" xfId="0" applyNumberFormat="1" applyFont="1" applyBorder="1" applyAlignment="1">
      <alignment horizontal="center"/>
    </xf>
    <xf numFmtId="0" fontId="0" fillId="0" borderId="16" xfId="0" applyFont="1" applyBorder="1"/>
    <xf numFmtId="0" fontId="0" fillId="0" borderId="2" xfId="0" applyFont="1" applyFill="1" applyBorder="1"/>
    <xf numFmtId="164" fontId="0" fillId="0" borderId="2" xfId="0" applyNumberFormat="1" applyFont="1" applyFill="1" applyBorder="1"/>
    <xf numFmtId="8" fontId="0" fillId="0" borderId="0" xfId="2" applyNumberFormat="1" applyFont="1"/>
    <xf numFmtId="164" fontId="0" fillId="0" borderId="2" xfId="0" applyNumberFormat="1" applyFill="1" applyBorder="1"/>
    <xf numFmtId="1" fontId="0" fillId="0" borderId="2" xfId="0" applyNumberFormat="1" applyFill="1" applyBorder="1" applyAlignment="1">
      <alignment horizontal="center"/>
    </xf>
    <xf numFmtId="8" fontId="0" fillId="0" borderId="0" xfId="1" applyNumberFormat="1" applyFont="1" applyFill="1"/>
    <xf numFmtId="8" fontId="1" fillId="0" borderId="16" xfId="1" applyNumberFormat="1" applyFont="1" applyBorder="1"/>
    <xf numFmtId="164" fontId="0" fillId="0" borderId="17" xfId="0" applyNumberFormat="1" applyFont="1" applyBorder="1"/>
    <xf numFmtId="8" fontId="1" fillId="2" borderId="12" xfId="1" applyNumberFormat="1" applyFont="1" applyFill="1" applyBorder="1" applyAlignment="1">
      <alignment horizontal="center" vertical="top" wrapText="1"/>
    </xf>
    <xf numFmtId="14" fontId="0" fillId="0" borderId="2" xfId="0" applyNumberFormat="1" applyFont="1" applyBorder="1"/>
    <xf numFmtId="164" fontId="0" fillId="0" borderId="2" xfId="0" applyNumberFormat="1" applyFont="1" applyBorder="1" applyAlignment="1">
      <alignment horizontal="left" vertical="top" wrapText="1"/>
    </xf>
    <xf numFmtId="164" fontId="0" fillId="0" borderId="2" xfId="0" applyNumberFormat="1" applyFont="1" applyBorder="1" applyAlignment="1">
      <alignment vertical="center"/>
    </xf>
    <xf numFmtId="164" fontId="0" fillId="0" borderId="2" xfId="0" applyNumberFormat="1" applyFont="1" applyBorder="1" applyAlignment="1">
      <alignment wrapText="1"/>
    </xf>
    <xf numFmtId="8" fontId="1" fillId="0" borderId="2" xfId="0" applyNumberFormat="1" applyFont="1" applyBorder="1"/>
    <xf numFmtId="164" fontId="13" fillId="0" borderId="2" xfId="0" applyNumberFormat="1" applyFont="1" applyBorder="1"/>
    <xf numFmtId="164" fontId="1" fillId="2" borderId="8" xfId="0" applyNumberFormat="1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64" fontId="1" fillId="2" borderId="11" xfId="0" applyNumberFormat="1" applyFont="1" applyFill="1" applyBorder="1" applyAlignment="1">
      <alignment horizontal="center" vertical="top" wrapText="1"/>
    </xf>
    <xf numFmtId="8" fontId="3" fillId="2" borderId="12" xfId="1" applyNumberFormat="1" applyFont="1" applyFill="1" applyBorder="1" applyAlignment="1">
      <alignment horizontal="center" vertical="top" wrapText="1"/>
    </xf>
    <xf numFmtId="1" fontId="0" fillId="0" borderId="2" xfId="0" applyNumberFormat="1" applyFont="1" applyFill="1" applyBorder="1" applyAlignment="1">
      <alignment horizontal="center"/>
    </xf>
    <xf numFmtId="0" fontId="13" fillId="0" borderId="15" xfId="0" applyFont="1" applyBorder="1"/>
    <xf numFmtId="164" fontId="13" fillId="0" borderId="15" xfId="0" applyNumberFormat="1" applyFont="1" applyBorder="1"/>
    <xf numFmtId="1" fontId="13" fillId="0" borderId="15" xfId="0" applyNumberFormat="1" applyFont="1" applyBorder="1" applyAlignment="1">
      <alignment horizontal="center"/>
    </xf>
    <xf numFmtId="0" fontId="13" fillId="0" borderId="0" xfId="0" applyFont="1"/>
    <xf numFmtId="8" fontId="13" fillId="0" borderId="15" xfId="0" applyNumberFormat="1" applyFont="1" applyBorder="1"/>
    <xf numFmtId="8" fontId="4" fillId="0" borderId="15" xfId="0" applyNumberFormat="1" applyFont="1" applyBorder="1"/>
    <xf numFmtId="8" fontId="13" fillId="0" borderId="2" xfId="0" applyNumberFormat="1" applyFont="1" applyBorder="1"/>
    <xf numFmtId="164" fontId="13" fillId="0" borderId="15" xfId="0" applyNumberFormat="1" applyFont="1" applyFill="1" applyBorder="1"/>
    <xf numFmtId="165" fontId="0" fillId="0" borderId="0" xfId="0" applyNumberFormat="1" applyFont="1"/>
    <xf numFmtId="165" fontId="0" fillId="0" borderId="0" xfId="0" applyNumberFormat="1"/>
    <xf numFmtId="8" fontId="0" fillId="0" borderId="2" xfId="1" applyNumberFormat="1" applyFont="1" applyFill="1" applyBorder="1"/>
    <xf numFmtId="164" fontId="0" fillId="0" borderId="2" xfId="0" applyNumberFormat="1" applyFont="1" applyBorder="1" applyAlignment="1">
      <alignment horizontal="right" vertical="top" wrapText="1"/>
    </xf>
    <xf numFmtId="164" fontId="13" fillId="0" borderId="15" xfId="0" applyNumberFormat="1" applyFont="1" applyFill="1" applyBorder="1" applyAlignment="1">
      <alignment wrapText="1"/>
    </xf>
    <xf numFmtId="1" fontId="13" fillId="0" borderId="15" xfId="0" applyNumberFormat="1" applyFont="1" applyFill="1" applyBorder="1" applyAlignment="1">
      <alignment horizontal="center"/>
    </xf>
    <xf numFmtId="164" fontId="13" fillId="0" borderId="2" xfId="0" applyNumberFormat="1" applyFont="1" applyBorder="1" applyAlignment="1">
      <alignment wrapText="1"/>
    </xf>
    <xf numFmtId="164" fontId="0" fillId="0" borderId="2" xfId="0" applyNumberFormat="1" applyBorder="1" applyAlignment="1">
      <alignment wrapText="1"/>
    </xf>
    <xf numFmtId="8" fontId="13" fillId="0" borderId="15" xfId="0" applyNumberFormat="1" applyFont="1" applyBorder="1" applyAlignment="1">
      <alignment horizontal="center"/>
    </xf>
    <xf numFmtId="44" fontId="13" fillId="0" borderId="15" xfId="0" applyNumberFormat="1" applyFont="1" applyBorder="1"/>
    <xf numFmtId="0" fontId="0" fillId="0" borderId="0" xfId="0" applyAlignment="1">
      <alignment horizontal="left"/>
    </xf>
    <xf numFmtId="0" fontId="0" fillId="0" borderId="0" xfId="0" applyAlignment="1"/>
    <xf numFmtId="8" fontId="0" fillId="0" borderId="0" xfId="0" applyNumberFormat="1"/>
    <xf numFmtId="8" fontId="1" fillId="0" borderId="18" xfId="1" applyNumberFormat="1" applyFont="1" applyBorder="1"/>
    <xf numFmtId="8" fontId="4" fillId="0" borderId="2" xfId="1" applyNumberFormat="1" applyFont="1" applyFill="1" applyBorder="1"/>
    <xf numFmtId="164" fontId="0" fillId="0" borderId="2" xfId="0" applyNumberFormat="1" applyFill="1" applyBorder="1" applyAlignment="1">
      <alignment wrapText="1"/>
    </xf>
    <xf numFmtId="0" fontId="0" fillId="0" borderId="2" xfId="0" applyFill="1" applyBorder="1"/>
    <xf numFmtId="164" fontId="0" fillId="0" borderId="17" xfId="0" applyNumberFormat="1" applyBorder="1"/>
    <xf numFmtId="1" fontId="0" fillId="0" borderId="17" xfId="0" applyNumberFormat="1" applyFill="1" applyBorder="1" applyAlignment="1">
      <alignment horizontal="center"/>
    </xf>
    <xf numFmtId="0" fontId="0" fillId="0" borderId="17" xfId="0" applyBorder="1"/>
    <xf numFmtId="8" fontId="0" fillId="0" borderId="17" xfId="1" applyNumberFormat="1" applyFont="1" applyBorder="1"/>
    <xf numFmtId="8" fontId="4" fillId="0" borderId="17" xfId="1" applyNumberFormat="1" applyFont="1" applyBorder="1"/>
    <xf numFmtId="8" fontId="0" fillId="0" borderId="17" xfId="0" applyNumberFormat="1" applyFont="1" applyBorder="1"/>
    <xf numFmtId="8" fontId="2" fillId="0" borderId="17" xfId="1" applyNumberFormat="1" applyFont="1" applyBorder="1"/>
    <xf numFmtId="164" fontId="1" fillId="0" borderId="17" xfId="0" applyNumberFormat="1" applyFont="1" applyBorder="1"/>
    <xf numFmtId="164" fontId="13" fillId="0" borderId="19" xfId="0" applyNumberFormat="1" applyFont="1" applyFill="1" applyBorder="1" applyAlignment="1">
      <alignment wrapText="1"/>
    </xf>
    <xf numFmtId="164" fontId="13" fillId="0" borderId="2" xfId="0" applyNumberFormat="1" applyFont="1" applyFill="1" applyBorder="1" applyAlignment="1">
      <alignment wrapText="1"/>
    </xf>
    <xf numFmtId="164" fontId="13" fillId="0" borderId="17" xfId="0" applyNumberFormat="1" applyFont="1" applyBorder="1"/>
    <xf numFmtId="8" fontId="1" fillId="2" borderId="13" xfId="1" applyNumberFormat="1" applyFont="1" applyFill="1" applyBorder="1" applyAlignment="1">
      <alignment horizontal="center" vertical="top" wrapText="1"/>
    </xf>
    <xf numFmtId="8" fontId="1" fillId="2" borderId="14" xfId="1" applyNumberFormat="1" applyFont="1" applyFill="1" applyBorder="1" applyAlignment="1">
      <alignment horizontal="center" vertical="top" wrapText="1"/>
    </xf>
    <xf numFmtId="8" fontId="1" fillId="2" borderId="9" xfId="1" applyNumberFormat="1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  <xf numFmtId="0" fontId="1" fillId="2" borderId="10" xfId="0" applyFont="1" applyFill="1" applyBorder="1" applyAlignment="1">
      <alignment horizontal="center" vertical="top" wrapText="1"/>
    </xf>
    <xf numFmtId="164" fontId="1" fillId="2" borderId="8" xfId="0" applyNumberFormat="1" applyFont="1" applyFill="1" applyBorder="1" applyAlignment="1">
      <alignment horizontal="center" vertical="top" wrapText="1"/>
    </xf>
    <xf numFmtId="164" fontId="1" fillId="2" borderId="11" xfId="0" applyNumberFormat="1" applyFont="1" applyFill="1" applyBorder="1" applyAlignment="1">
      <alignment horizontal="center" vertical="top" wrapText="1"/>
    </xf>
    <xf numFmtId="1" fontId="1" fillId="2" borderId="8" xfId="0" applyNumberFormat="1" applyFont="1" applyFill="1" applyBorder="1" applyAlignment="1">
      <alignment horizontal="center" vertical="top" wrapText="1"/>
    </xf>
    <xf numFmtId="1" fontId="1" fillId="2" borderId="11" xfId="0" applyNumberFormat="1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0" fontId="1" fillId="2" borderId="12" xfId="0" applyFont="1" applyFill="1" applyBorder="1" applyAlignment="1">
      <alignment horizontal="center" vertical="top" wrapText="1"/>
    </xf>
    <xf numFmtId="164" fontId="1" fillId="2" borderId="9" xfId="0" applyNumberFormat="1" applyFont="1" applyFill="1" applyBorder="1" applyAlignment="1">
      <alignment horizontal="center" vertical="top" wrapText="1"/>
    </xf>
    <xf numFmtId="164" fontId="1" fillId="2" borderId="12" xfId="0" applyNumberFormat="1" applyFont="1" applyFill="1" applyBorder="1" applyAlignment="1">
      <alignment horizontal="center" vertical="top" wrapText="1"/>
    </xf>
    <xf numFmtId="8" fontId="1" fillId="2" borderId="12" xfId="1" applyNumberFormat="1" applyFont="1" applyFill="1" applyBorder="1" applyAlignment="1">
      <alignment horizontal="center" vertical="top" wrapText="1"/>
    </xf>
    <xf numFmtId="8" fontId="1" fillId="2" borderId="9" xfId="0" applyNumberFormat="1" applyFont="1" applyFill="1" applyBorder="1" applyAlignment="1">
      <alignment horizontal="center" vertical="top" wrapText="1"/>
    </xf>
    <xf numFmtId="8" fontId="1" fillId="2" borderId="12" xfId="0" applyNumberFormat="1" applyFont="1" applyFill="1" applyBorder="1" applyAlignment="1">
      <alignment horizontal="center" vertical="top" wrapText="1"/>
    </xf>
    <xf numFmtId="0" fontId="1" fillId="4" borderId="0" xfId="0" applyFont="1" applyFill="1" applyAlignment="1">
      <alignment horizontal="right"/>
    </xf>
    <xf numFmtId="0" fontId="1" fillId="0" borderId="0" xfId="0" applyFont="1" applyAlignment="1">
      <alignment horizontal="center"/>
    </xf>
    <xf numFmtId="0" fontId="7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6" fillId="4" borderId="0" xfId="0" applyFont="1" applyFill="1" applyAlignment="1">
      <alignment horizontal="right"/>
    </xf>
    <xf numFmtId="0" fontId="1" fillId="3" borderId="0" xfId="0" applyFont="1" applyFill="1" applyAlignment="1">
      <alignment horizontal="right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0" fontId="0" fillId="0" borderId="3" xfId="0" applyFont="1" applyBorder="1" applyAlignment="1">
      <alignment horizontal="center" vertical="center"/>
    </xf>
  </cellXfs>
  <cellStyles count="164">
    <cellStyle name="Besuchter Link" xfId="5" builtinId="9" hidden="1"/>
    <cellStyle name="Besuchter Link" xfId="7" builtinId="9" hidden="1"/>
    <cellStyle name="Besuchter Link" xfId="9" builtinId="9" hidden="1"/>
    <cellStyle name="Besuchter Link" xfId="11" builtinId="9" hidden="1"/>
    <cellStyle name="Besuchter Link" xfId="13" builtinId="9" hidden="1"/>
    <cellStyle name="Besuchter Link" xfId="15" builtinId="9" hidden="1"/>
    <cellStyle name="Besuchter Link" xfId="17" builtinId="9" hidden="1"/>
    <cellStyle name="Besuchter Link" xfId="19" builtinId="9" hidden="1"/>
    <cellStyle name="Besuchter Link" xfId="21" builtinId="9" hidden="1"/>
    <cellStyle name="Besuchter Link" xfId="23" builtinId="9" hidden="1"/>
    <cellStyle name="Besuchter Link" xfId="25" builtinId="9" hidden="1"/>
    <cellStyle name="Besuchter Link" xfId="27" builtinId="9" hidden="1"/>
    <cellStyle name="Besuchter Link" xfId="29" builtinId="9" hidden="1"/>
    <cellStyle name="Besuchter Link" xfId="31" builtinId="9" hidden="1"/>
    <cellStyle name="Besuchter Link" xfId="33" builtinId="9" hidden="1"/>
    <cellStyle name="Besuchter Link" xfId="35" builtinId="9" hidden="1"/>
    <cellStyle name="Besuchter Link" xfId="37" builtinId="9" hidden="1"/>
    <cellStyle name="Besuchter Link" xfId="39" builtinId="9" hidden="1"/>
    <cellStyle name="Besuchter Link" xfId="41" builtinId="9" hidden="1"/>
    <cellStyle name="Besuchter Link" xfId="43" builtinId="9" hidden="1"/>
    <cellStyle name="Besuchter Link" xfId="45" builtinId="9" hidden="1"/>
    <cellStyle name="Besuchter Link" xfId="47" builtinId="9" hidden="1"/>
    <cellStyle name="Besuchter Link" xfId="49" builtinId="9" hidden="1"/>
    <cellStyle name="Besuchter Link" xfId="51" builtinId="9" hidden="1"/>
    <cellStyle name="Besuchter Link" xfId="53" builtinId="9" hidden="1"/>
    <cellStyle name="Besuchter Link" xfId="55" builtinId="9" hidden="1"/>
    <cellStyle name="Besuchter Link" xfId="57" builtinId="9" hidden="1"/>
    <cellStyle name="Besuchter Link" xfId="59" builtinId="9" hidden="1"/>
    <cellStyle name="Besuchter Link" xfId="61" builtinId="9" hidden="1"/>
    <cellStyle name="Besuchter Link" xfId="63" builtinId="9" hidden="1"/>
    <cellStyle name="Besuchter Link" xfId="65" builtinId="9" hidden="1"/>
    <cellStyle name="Besuchter Link" xfId="67" builtinId="9" hidden="1"/>
    <cellStyle name="Besuchter Link" xfId="69" builtinId="9" hidden="1"/>
    <cellStyle name="Besuchter Link" xfId="71" builtinId="9" hidden="1"/>
    <cellStyle name="Besuchter Link" xfId="73" builtinId="9" hidden="1"/>
    <cellStyle name="Besuchter Link" xfId="75" builtinId="9" hidden="1"/>
    <cellStyle name="Besuchter Link" xfId="77" builtinId="9" hidden="1"/>
    <cellStyle name="Besuchter Link" xfId="79" builtinId="9" hidden="1"/>
    <cellStyle name="Besuchter Link" xfId="81" builtinId="9" hidden="1"/>
    <cellStyle name="Besuchter Link" xfId="83" builtinId="9" hidden="1"/>
    <cellStyle name="Besuchter Link" xfId="85" builtinId="9" hidden="1"/>
    <cellStyle name="Besuchter Link" xfId="87" builtinId="9" hidden="1"/>
    <cellStyle name="Besuchter Link" xfId="89" builtinId="9" hidden="1"/>
    <cellStyle name="Besuchter Link" xfId="91" builtinId="9" hidden="1"/>
    <cellStyle name="Besuchter Link" xfId="93" builtinId="9" hidden="1"/>
    <cellStyle name="Besuchter Link" xfId="95" builtinId="9" hidden="1"/>
    <cellStyle name="Besuchter Link" xfId="97" builtinId="9" hidden="1"/>
    <cellStyle name="Besuchter Link" xfId="99" builtinId="9" hidden="1"/>
    <cellStyle name="Besuchter Link" xfId="101" builtinId="9" hidden="1"/>
    <cellStyle name="Besuchter Link" xfId="103" builtinId="9" hidden="1"/>
    <cellStyle name="Besuchter Link" xfId="105" builtinId="9" hidden="1"/>
    <cellStyle name="Besuchter Link" xfId="107" builtinId="9" hidden="1"/>
    <cellStyle name="Besuchter Link" xfId="109" builtinId="9" hidden="1"/>
    <cellStyle name="Besuchter Link" xfId="111" builtinId="9" hidden="1"/>
    <cellStyle name="Besuchter Link" xfId="113" builtinId="9" hidden="1"/>
    <cellStyle name="Besuchter Link" xfId="115" builtinId="9" hidden="1"/>
    <cellStyle name="Besuchter Link" xfId="117" builtinId="9" hidden="1"/>
    <cellStyle name="Besuchter Link" xfId="119" builtinId="9" hidden="1"/>
    <cellStyle name="Besuchter Link" xfId="121" builtinId="9" hidden="1"/>
    <cellStyle name="Besuchter Link" xfId="123" builtinId="9" hidden="1"/>
    <cellStyle name="Besuchter Link" xfId="125" builtinId="9" hidden="1"/>
    <cellStyle name="Besuchter Link" xfId="127" builtinId="9" hidden="1"/>
    <cellStyle name="Besuchter Link" xfId="129" builtinId="9" hidden="1"/>
    <cellStyle name="Besuchter Link" xfId="131" builtinId="9" hidden="1"/>
    <cellStyle name="Besuchter Link" xfId="133" builtinId="9" hidden="1"/>
    <cellStyle name="Besuchter Link" xfId="135" builtinId="9" hidden="1"/>
    <cellStyle name="Besuchter Link" xfId="137" builtinId="9" hidden="1"/>
    <cellStyle name="Besuchter Link" xfId="139" builtinId="9" hidden="1"/>
    <cellStyle name="Besuchter Link" xfId="141" builtinId="9" hidden="1"/>
    <cellStyle name="Besuchter Link" xfId="143" builtinId="9" hidden="1"/>
    <cellStyle name="Besuchter Link" xfId="145" builtinId="9" hidden="1"/>
    <cellStyle name="Besuchter Link" xfId="147" builtinId="9" hidden="1"/>
    <cellStyle name="Besuchter Link" xfId="149" builtinId="9" hidden="1"/>
    <cellStyle name="Besuchter Link" xfId="151" builtinId="9" hidden="1"/>
    <cellStyle name="Besuchter Link" xfId="153" builtinId="9" hidden="1"/>
    <cellStyle name="Besuchter Link" xfId="155" builtinId="9" hidden="1"/>
    <cellStyle name="Besuchter Link" xfId="157" builtinId="9" hidden="1"/>
    <cellStyle name="Besuchter Link" xfId="159" builtinId="9" hidden="1"/>
    <cellStyle name="Besuchter Link" xfId="161" builtinId="9" hidden="1"/>
    <cellStyle name="Besuchter Link" xfId="163" builtinId="9" hidden="1"/>
    <cellStyle name="Link" xfId="4" builtinId="8" hidden="1"/>
    <cellStyle name="Link" xfId="6" builtinId="8" hidden="1"/>
    <cellStyle name="Link" xfId="8" builtinId="8" hidden="1"/>
    <cellStyle name="Link" xfId="10" builtinId="8" hidden="1"/>
    <cellStyle name="Link" xfId="12" builtinId="8" hidden="1"/>
    <cellStyle name="Link" xfId="14" builtinId="8" hidden="1"/>
    <cellStyle name="Link" xfId="16" builtinId="8" hidden="1"/>
    <cellStyle name="Link" xfId="18" builtinId="8" hidden="1"/>
    <cellStyle name="Link" xfId="20" builtinId="8" hidden="1"/>
    <cellStyle name="Link" xfId="22" builtinId="8" hidden="1"/>
    <cellStyle name="Link" xfId="24" builtinId="8" hidden="1"/>
    <cellStyle name="Link" xfId="26" builtinId="8" hidden="1"/>
    <cellStyle name="Link" xfId="28" builtinId="8" hidden="1"/>
    <cellStyle name="Link" xfId="30" builtinId="8" hidden="1"/>
    <cellStyle name="Link" xfId="32" builtinId="8" hidden="1"/>
    <cellStyle name="Link" xfId="34" builtinId="8" hidden="1"/>
    <cellStyle name="Link" xfId="36" builtinId="8" hidden="1"/>
    <cellStyle name="Link" xfId="38" builtinId="8" hidden="1"/>
    <cellStyle name="Link" xfId="40" builtinId="8" hidden="1"/>
    <cellStyle name="Link" xfId="42" builtinId="8" hidden="1"/>
    <cellStyle name="Link" xfId="44" builtinId="8" hidden="1"/>
    <cellStyle name="Link" xfId="46" builtinId="8" hidden="1"/>
    <cellStyle name="Link" xfId="48" builtinId="8" hidden="1"/>
    <cellStyle name="Link" xfId="50" builtinId="8" hidden="1"/>
    <cellStyle name="Link" xfId="52" builtinId="8" hidden="1"/>
    <cellStyle name="Link" xfId="54" builtinId="8" hidden="1"/>
    <cellStyle name="Link" xfId="56" builtinId="8" hidden="1"/>
    <cellStyle name="Link" xfId="58" builtinId="8" hidden="1"/>
    <cellStyle name="Link" xfId="60" builtinId="8" hidden="1"/>
    <cellStyle name="Link" xfId="62" builtinId="8" hidden="1"/>
    <cellStyle name="Link" xfId="64" builtinId="8" hidden="1"/>
    <cellStyle name="Link" xfId="66" builtinId="8" hidden="1"/>
    <cellStyle name="Link" xfId="68" builtinId="8" hidden="1"/>
    <cellStyle name="Link" xfId="70" builtinId="8" hidden="1"/>
    <cellStyle name="Link" xfId="72" builtinId="8" hidden="1"/>
    <cellStyle name="Link" xfId="74" builtinId="8" hidden="1"/>
    <cellStyle name="Link" xfId="76" builtinId="8" hidden="1"/>
    <cellStyle name="Link" xfId="78" builtinId="8" hidden="1"/>
    <cellStyle name="Link" xfId="80" builtinId="8" hidden="1"/>
    <cellStyle name="Link" xfId="82" builtinId="8" hidden="1"/>
    <cellStyle name="Link" xfId="84" builtinId="8" hidden="1"/>
    <cellStyle name="Link" xfId="86" builtinId="8" hidden="1"/>
    <cellStyle name="Link" xfId="88" builtinId="8" hidden="1"/>
    <cellStyle name="Link" xfId="90" builtinId="8" hidden="1"/>
    <cellStyle name="Link" xfId="92" builtinId="8" hidden="1"/>
    <cellStyle name="Link" xfId="94" builtinId="8" hidden="1"/>
    <cellStyle name="Link" xfId="96" builtinId="8" hidden="1"/>
    <cellStyle name="Link" xfId="98" builtinId="8" hidden="1"/>
    <cellStyle name="Link" xfId="100" builtinId="8" hidden="1"/>
    <cellStyle name="Link" xfId="102" builtinId="8" hidden="1"/>
    <cellStyle name="Link" xfId="104" builtinId="8" hidden="1"/>
    <cellStyle name="Link" xfId="106" builtinId="8" hidden="1"/>
    <cellStyle name="Link" xfId="108" builtinId="8" hidden="1"/>
    <cellStyle name="Link" xfId="110" builtinId="8" hidden="1"/>
    <cellStyle name="Link" xfId="112" builtinId="8" hidden="1"/>
    <cellStyle name="Link" xfId="114" builtinId="8" hidden="1"/>
    <cellStyle name="Link" xfId="116" builtinId="8" hidden="1"/>
    <cellStyle name="Link" xfId="118" builtinId="8" hidden="1"/>
    <cellStyle name="Link" xfId="120" builtinId="8" hidden="1"/>
    <cellStyle name="Link" xfId="122" builtinId="8" hidden="1"/>
    <cellStyle name="Link" xfId="124" builtinId="8" hidden="1"/>
    <cellStyle name="Link" xfId="126" builtinId="8" hidden="1"/>
    <cellStyle name="Link" xfId="128" builtinId="8" hidden="1"/>
    <cellStyle name="Link" xfId="130" builtinId="8" hidden="1"/>
    <cellStyle name="Link" xfId="132" builtinId="8" hidden="1"/>
    <cellStyle name="Link" xfId="134" builtinId="8" hidden="1"/>
    <cellStyle name="Link" xfId="136" builtinId="8" hidden="1"/>
    <cellStyle name="Link" xfId="138" builtinId="8" hidden="1"/>
    <cellStyle name="Link" xfId="140" builtinId="8" hidden="1"/>
    <cellStyle name="Link" xfId="142" builtinId="8" hidden="1"/>
    <cellStyle name="Link" xfId="144" builtinId="8" hidden="1"/>
    <cellStyle name="Link" xfId="146" builtinId="8" hidden="1"/>
    <cellStyle name="Link" xfId="148" builtinId="8" hidden="1"/>
    <cellStyle name="Link" xfId="150" builtinId="8" hidden="1"/>
    <cellStyle name="Link" xfId="152" builtinId="8" hidden="1"/>
    <cellStyle name="Link" xfId="154" builtinId="8" hidden="1"/>
    <cellStyle name="Link" xfId="156" builtinId="8" hidden="1"/>
    <cellStyle name="Link" xfId="158" builtinId="8" hidden="1"/>
    <cellStyle name="Link" xfId="160" builtinId="8" hidden="1"/>
    <cellStyle name="Link" xfId="162" builtinId="8" hidden="1"/>
    <cellStyle name="Prozent" xfId="2" builtinId="5"/>
    <cellStyle name="Standard" xfId="0" builtinId="0"/>
    <cellStyle name="Standard 2" xfId="3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48576"/>
  <sheetViews>
    <sheetView zoomScale="125" zoomScaleNormal="125" zoomScalePageLayoutView="125" workbookViewId="0">
      <pane ySplit="1" topLeftCell="A162" activePane="bottomLeft" state="frozen"/>
      <selection pane="bottomLeft" activeCell="D176" sqref="D176"/>
    </sheetView>
  </sheetViews>
  <sheetFormatPr baseColWidth="10" defaultRowHeight="14" zeroHeight="1" x14ac:dyDescent="0.75"/>
  <cols>
    <col min="1" max="1" width="7.83203125" style="1" bestFit="1" customWidth="1"/>
    <col min="2" max="2" width="15.33203125" style="2" bestFit="1" customWidth="1"/>
    <col min="3" max="3" width="6.1640625" style="31" customWidth="1"/>
    <col min="4" max="4" width="16.1640625" style="2" customWidth="1"/>
    <col min="5" max="5" width="49.1640625" style="2" customWidth="1"/>
    <col min="6" max="6" width="21.5" style="2" customWidth="1"/>
    <col min="7" max="7" width="13.6640625" style="2" customWidth="1"/>
    <col min="8" max="8" width="22.33203125" style="3" bestFit="1" customWidth="1"/>
    <col min="9" max="9" width="11" style="62" bestFit="1" customWidth="1"/>
    <col min="10" max="10" width="11.5" style="62" bestFit="1" customWidth="1"/>
    <col min="11" max="11" width="12.33203125" style="62" bestFit="1" customWidth="1"/>
    <col min="12" max="12" width="11" style="65" bestFit="1" customWidth="1"/>
    <col min="13" max="14" width="10.83203125" style="62"/>
    <col min="15" max="15" width="10.83203125" style="65"/>
    <col min="16" max="18" width="10.83203125" style="62"/>
    <col min="19" max="19" width="12.83203125" style="66" bestFit="1" customWidth="1"/>
    <col min="20" max="21" width="10.83203125" style="62"/>
    <col min="22" max="22" width="12.83203125" style="67" bestFit="1" customWidth="1"/>
    <col min="23" max="23" width="12.83203125" style="3" bestFit="1" customWidth="1"/>
  </cols>
  <sheetData>
    <row r="1" spans="1:25" s="95" customFormat="1" ht="15.75" customHeight="1" thickTop="1">
      <c r="A1" s="138" t="s">
        <v>12</v>
      </c>
      <c r="B1" s="140" t="s">
        <v>0</v>
      </c>
      <c r="C1" s="142" t="s">
        <v>20</v>
      </c>
      <c r="D1" s="140" t="s">
        <v>1</v>
      </c>
      <c r="E1" s="94" t="s">
        <v>2</v>
      </c>
      <c r="F1" s="146" t="s">
        <v>21</v>
      </c>
      <c r="G1" s="146" t="s">
        <v>14</v>
      </c>
      <c r="H1" s="144" t="s">
        <v>3</v>
      </c>
      <c r="I1" s="135" t="s">
        <v>13</v>
      </c>
      <c r="J1" s="136"/>
      <c r="K1" s="137" t="s">
        <v>4</v>
      </c>
      <c r="L1" s="137"/>
      <c r="M1" s="137" t="s">
        <v>7</v>
      </c>
      <c r="N1" s="135" t="s">
        <v>49</v>
      </c>
      <c r="O1" s="136"/>
      <c r="P1" s="137" t="s">
        <v>50</v>
      </c>
      <c r="Q1" s="135" t="s">
        <v>240</v>
      </c>
      <c r="R1" s="136"/>
      <c r="S1" s="149" t="s">
        <v>242</v>
      </c>
      <c r="T1" s="135" t="s">
        <v>241</v>
      </c>
      <c r="U1" s="136"/>
      <c r="V1" s="137" t="s">
        <v>242</v>
      </c>
      <c r="W1" s="137" t="s">
        <v>243</v>
      </c>
    </row>
    <row r="2" spans="1:25" s="95" customFormat="1" ht="15" thickBot="1">
      <c r="A2" s="139"/>
      <c r="B2" s="141"/>
      <c r="C2" s="143"/>
      <c r="D2" s="141"/>
      <c r="E2" s="96"/>
      <c r="F2" s="147"/>
      <c r="G2" s="147"/>
      <c r="H2" s="145"/>
      <c r="I2" s="87" t="s">
        <v>6</v>
      </c>
      <c r="J2" s="87" t="s">
        <v>5</v>
      </c>
      <c r="K2" s="87" t="s">
        <v>6</v>
      </c>
      <c r="L2" s="97" t="s">
        <v>5</v>
      </c>
      <c r="M2" s="148"/>
      <c r="N2" s="87" t="s">
        <v>6</v>
      </c>
      <c r="O2" s="97" t="s">
        <v>5</v>
      </c>
      <c r="P2" s="148"/>
      <c r="Q2" s="87" t="s">
        <v>6</v>
      </c>
      <c r="R2" s="87" t="s">
        <v>5</v>
      </c>
      <c r="S2" s="150"/>
      <c r="T2" s="87" t="s">
        <v>6</v>
      </c>
      <c r="U2" s="87" t="s">
        <v>5</v>
      </c>
      <c r="V2" s="148"/>
      <c r="W2" s="148"/>
    </row>
    <row r="3" spans="1:25" ht="15" thickTop="1">
      <c r="A3" s="34">
        <v>1</v>
      </c>
      <c r="B3" s="35">
        <v>41913</v>
      </c>
      <c r="C3" s="36" t="s">
        <v>11</v>
      </c>
      <c r="D3" s="35" t="s">
        <v>11</v>
      </c>
      <c r="E3" s="33" t="s">
        <v>80</v>
      </c>
      <c r="F3" s="33"/>
      <c r="G3" s="33" t="s">
        <v>11</v>
      </c>
      <c r="H3" s="37" t="s">
        <v>8</v>
      </c>
      <c r="K3" s="64">
        <v>3077.43</v>
      </c>
      <c r="M3" s="62">
        <f>K3</f>
        <v>3077.43</v>
      </c>
      <c r="N3" s="64">
        <v>0</v>
      </c>
      <c r="P3" s="62">
        <f>N3</f>
        <v>0</v>
      </c>
      <c r="S3" s="75"/>
      <c r="V3" s="62"/>
      <c r="W3" s="67"/>
    </row>
    <row r="4" spans="1:25">
      <c r="A4" s="34">
        <v>2</v>
      </c>
      <c r="B4" s="35">
        <v>41913</v>
      </c>
      <c r="C4" s="36" t="s">
        <v>11</v>
      </c>
      <c r="D4" s="35" t="s">
        <v>11</v>
      </c>
      <c r="E4" s="33" t="s">
        <v>60</v>
      </c>
      <c r="F4" s="33"/>
      <c r="G4" s="33" t="s">
        <v>11</v>
      </c>
      <c r="H4" s="37" t="s">
        <v>8</v>
      </c>
      <c r="M4" s="62">
        <f>M3+K4-L4</f>
        <v>3077.43</v>
      </c>
      <c r="P4" s="62">
        <f>P3+N4-O4</f>
        <v>0</v>
      </c>
      <c r="Q4" s="64">
        <v>913.05</v>
      </c>
      <c r="S4" s="92">
        <f>S3+Q4-R4</f>
        <v>913.05</v>
      </c>
      <c r="T4" s="64"/>
      <c r="U4" s="64"/>
      <c r="V4" s="64"/>
      <c r="W4" s="67"/>
    </row>
    <row r="5" spans="1:25">
      <c r="A5" s="34">
        <v>3</v>
      </c>
      <c r="B5" s="86">
        <v>41913</v>
      </c>
      <c r="C5" s="77" t="s">
        <v>11</v>
      </c>
      <c r="D5" s="76" t="s">
        <v>11</v>
      </c>
      <c r="E5" s="61" t="s">
        <v>81</v>
      </c>
      <c r="F5" s="61"/>
      <c r="G5" s="61" t="s">
        <v>11</v>
      </c>
      <c r="H5" s="78" t="s">
        <v>8</v>
      </c>
      <c r="I5" s="63"/>
      <c r="J5" s="63"/>
      <c r="K5" s="63"/>
      <c r="L5" s="68"/>
      <c r="M5" s="62">
        <f t="shared" ref="M5:M47" si="0">M4+K5-L5</f>
        <v>3077.43</v>
      </c>
      <c r="N5" s="63"/>
      <c r="O5" s="68"/>
      <c r="P5" s="62">
        <f t="shared" ref="P5:P67" si="1">P4+N5-O5</f>
        <v>0</v>
      </c>
      <c r="Q5" s="63"/>
      <c r="R5" s="63"/>
      <c r="S5" s="75">
        <f t="shared" ref="S5:S67" si="2">S4+Q5-R5</f>
        <v>913.05</v>
      </c>
      <c r="T5" s="63"/>
      <c r="U5" s="85">
        <v>314.16000000000003</v>
      </c>
      <c r="V5" s="64">
        <f t="shared" ref="V5:V67" si="3">V4+U5-T5</f>
        <v>314.16000000000003</v>
      </c>
      <c r="W5" s="64"/>
      <c r="X5" s="119"/>
      <c r="Y5" s="119"/>
    </row>
    <row r="6" spans="1:25" s="32" customFormat="1">
      <c r="A6" s="34">
        <v>4</v>
      </c>
      <c r="B6" s="86">
        <v>41913</v>
      </c>
      <c r="C6" s="77" t="s">
        <v>11</v>
      </c>
      <c r="D6" s="76" t="s">
        <v>11</v>
      </c>
      <c r="E6" s="61" t="s">
        <v>92</v>
      </c>
      <c r="F6" s="61"/>
      <c r="G6" s="61" t="s">
        <v>11</v>
      </c>
      <c r="H6" s="78" t="s">
        <v>8</v>
      </c>
      <c r="I6" s="63"/>
      <c r="J6" s="63"/>
      <c r="K6" s="63"/>
      <c r="L6" s="68"/>
      <c r="M6" s="62">
        <f t="shared" si="0"/>
        <v>3077.43</v>
      </c>
      <c r="N6" s="63"/>
      <c r="O6" s="68"/>
      <c r="P6" s="62">
        <f t="shared" si="1"/>
        <v>0</v>
      </c>
      <c r="Q6" s="63"/>
      <c r="R6" s="63"/>
      <c r="S6" s="75">
        <f t="shared" si="2"/>
        <v>913.05</v>
      </c>
      <c r="T6" s="63"/>
      <c r="U6" s="63"/>
      <c r="V6" s="67">
        <f t="shared" si="3"/>
        <v>314.16000000000003</v>
      </c>
      <c r="W6" s="120">
        <f>K3+N3+Q4-U5</f>
        <v>3676.3199999999997</v>
      </c>
    </row>
    <row r="7" spans="1:25" s="32" customFormat="1">
      <c r="A7" s="34">
        <v>5</v>
      </c>
      <c r="B7" s="35">
        <v>41913</v>
      </c>
      <c r="C7" s="36">
        <v>1</v>
      </c>
      <c r="D7" s="35">
        <v>41913</v>
      </c>
      <c r="E7" s="35" t="s">
        <v>82</v>
      </c>
      <c r="F7" s="35" t="s">
        <v>11</v>
      </c>
      <c r="G7" s="35" t="s">
        <v>11</v>
      </c>
      <c r="H7" s="37" t="s">
        <v>83</v>
      </c>
      <c r="I7" s="62"/>
      <c r="J7" s="62">
        <v>1.29</v>
      </c>
      <c r="K7" s="62">
        <v>1.29</v>
      </c>
      <c r="L7" s="65"/>
      <c r="M7" s="62">
        <f t="shared" si="0"/>
        <v>3078.72</v>
      </c>
      <c r="N7" s="62"/>
      <c r="O7" s="65"/>
      <c r="P7" s="62">
        <f t="shared" si="1"/>
        <v>0</v>
      </c>
      <c r="Q7" s="62"/>
      <c r="R7" s="62"/>
      <c r="S7" s="75">
        <f t="shared" si="2"/>
        <v>913.05</v>
      </c>
      <c r="T7" s="62"/>
      <c r="U7" s="62"/>
      <c r="V7" s="67">
        <f t="shared" si="3"/>
        <v>314.16000000000003</v>
      </c>
      <c r="W7" s="67">
        <f>M7+P7+S7-V7</f>
        <v>3677.6099999999997</v>
      </c>
    </row>
    <row r="8" spans="1:25" s="32" customFormat="1">
      <c r="A8" s="34">
        <v>6</v>
      </c>
      <c r="B8" s="35">
        <v>41914</v>
      </c>
      <c r="C8" s="36">
        <v>2</v>
      </c>
      <c r="D8" s="80">
        <v>41977</v>
      </c>
      <c r="E8" s="35" t="s">
        <v>84</v>
      </c>
      <c r="F8" s="35">
        <v>41903</v>
      </c>
      <c r="G8" s="35">
        <v>41973</v>
      </c>
      <c r="H8" s="44" t="s">
        <v>9</v>
      </c>
      <c r="I8" s="62">
        <v>915</v>
      </c>
      <c r="J8" s="62"/>
      <c r="K8" s="62"/>
      <c r="L8" s="65">
        <v>915</v>
      </c>
      <c r="M8" s="62">
        <f t="shared" si="0"/>
        <v>2163.7199999999998</v>
      </c>
      <c r="N8" s="62"/>
      <c r="O8" s="65"/>
      <c r="P8" s="62">
        <f t="shared" si="1"/>
        <v>0</v>
      </c>
      <c r="Q8" s="62"/>
      <c r="R8" s="62"/>
      <c r="S8" s="75">
        <f t="shared" si="2"/>
        <v>913.05</v>
      </c>
      <c r="T8" s="62"/>
      <c r="U8" s="62"/>
      <c r="V8" s="67">
        <f t="shared" si="3"/>
        <v>314.16000000000003</v>
      </c>
      <c r="W8" s="67">
        <f t="shared" ref="W8:W71" si="4">M8+P8+S8-V8</f>
        <v>2762.6099999999997</v>
      </c>
    </row>
    <row r="9" spans="1:25">
      <c r="A9" s="34">
        <v>7</v>
      </c>
      <c r="B9" s="35">
        <v>41918</v>
      </c>
      <c r="C9" s="36">
        <v>3</v>
      </c>
      <c r="D9" s="35">
        <v>41867</v>
      </c>
      <c r="E9" s="35" t="s">
        <v>85</v>
      </c>
      <c r="F9" s="35">
        <v>41864</v>
      </c>
      <c r="G9" s="35">
        <v>41973</v>
      </c>
      <c r="H9" s="37" t="s">
        <v>10</v>
      </c>
      <c r="I9" s="62">
        <v>14.81</v>
      </c>
      <c r="K9" s="65"/>
      <c r="L9" s="65">
        <v>14.81</v>
      </c>
      <c r="M9" s="62">
        <f t="shared" si="0"/>
        <v>2148.91</v>
      </c>
      <c r="N9" s="65"/>
      <c r="P9" s="62">
        <f t="shared" si="1"/>
        <v>0</v>
      </c>
      <c r="S9" s="75">
        <f t="shared" si="2"/>
        <v>913.05</v>
      </c>
      <c r="V9" s="67">
        <f t="shared" si="3"/>
        <v>314.16000000000003</v>
      </c>
      <c r="W9" s="67">
        <f t="shared" si="4"/>
        <v>2747.8</v>
      </c>
    </row>
    <row r="10" spans="1:25">
      <c r="A10" s="34">
        <v>8</v>
      </c>
      <c r="B10" s="35">
        <v>74790</v>
      </c>
      <c r="C10" s="36">
        <v>4</v>
      </c>
      <c r="D10" s="35">
        <v>41913</v>
      </c>
      <c r="E10" s="35" t="s">
        <v>86</v>
      </c>
      <c r="F10" s="35">
        <v>41910</v>
      </c>
      <c r="G10" s="35">
        <v>41973</v>
      </c>
      <c r="H10" s="37" t="s">
        <v>10</v>
      </c>
      <c r="I10" s="62">
        <v>12.56</v>
      </c>
      <c r="K10" s="65"/>
      <c r="L10" s="65">
        <v>12.56</v>
      </c>
      <c r="M10" s="62">
        <f t="shared" si="0"/>
        <v>2136.35</v>
      </c>
      <c r="N10" s="65"/>
      <c r="P10" s="62">
        <f t="shared" si="1"/>
        <v>0</v>
      </c>
      <c r="S10" s="75">
        <f t="shared" si="2"/>
        <v>913.05</v>
      </c>
      <c r="V10" s="67">
        <f t="shared" si="3"/>
        <v>314.16000000000003</v>
      </c>
      <c r="W10" s="67">
        <f t="shared" si="4"/>
        <v>2735.24</v>
      </c>
    </row>
    <row r="11" spans="1:25">
      <c r="A11" s="34">
        <v>9</v>
      </c>
      <c r="B11" s="88">
        <v>41928</v>
      </c>
      <c r="C11" s="36" t="s">
        <v>94</v>
      </c>
      <c r="D11" s="35" t="s">
        <v>11</v>
      </c>
      <c r="E11" s="35" t="s">
        <v>95</v>
      </c>
      <c r="F11" s="35">
        <v>41903</v>
      </c>
      <c r="G11" s="35">
        <v>41973</v>
      </c>
      <c r="H11" s="44" t="s">
        <v>9</v>
      </c>
      <c r="J11" s="62">
        <v>35</v>
      </c>
      <c r="K11" s="65">
        <v>35</v>
      </c>
      <c r="M11" s="62">
        <f t="shared" si="0"/>
        <v>2171.35</v>
      </c>
      <c r="N11" s="65"/>
      <c r="P11" s="62">
        <f t="shared" si="1"/>
        <v>0</v>
      </c>
      <c r="S11" s="75">
        <f t="shared" si="2"/>
        <v>913.05</v>
      </c>
      <c r="V11" s="67">
        <f t="shared" si="3"/>
        <v>314.16000000000003</v>
      </c>
      <c r="W11" s="67">
        <f t="shared" si="4"/>
        <v>2770.24</v>
      </c>
    </row>
    <row r="12" spans="1:25">
      <c r="A12" s="34">
        <v>10</v>
      </c>
      <c r="B12" s="88">
        <v>41928</v>
      </c>
      <c r="C12" s="36" t="s">
        <v>96</v>
      </c>
      <c r="D12" s="80" t="s">
        <v>11</v>
      </c>
      <c r="E12" s="35" t="s">
        <v>97</v>
      </c>
      <c r="F12" s="35">
        <v>41903</v>
      </c>
      <c r="G12" s="35">
        <v>41973</v>
      </c>
      <c r="H12" s="44" t="s">
        <v>9</v>
      </c>
      <c r="J12" s="62">
        <v>35</v>
      </c>
      <c r="K12" s="65">
        <v>35</v>
      </c>
      <c r="M12" s="62">
        <f t="shared" si="0"/>
        <v>2206.35</v>
      </c>
      <c r="N12" s="65"/>
      <c r="P12" s="62">
        <f t="shared" si="1"/>
        <v>0</v>
      </c>
      <c r="S12" s="75">
        <f t="shared" si="2"/>
        <v>913.05</v>
      </c>
      <c r="V12" s="67">
        <f t="shared" si="3"/>
        <v>314.16000000000003</v>
      </c>
      <c r="W12" s="67">
        <f t="shared" si="4"/>
        <v>2805.24</v>
      </c>
    </row>
    <row r="13" spans="1:25">
      <c r="A13" s="34">
        <v>11</v>
      </c>
      <c r="B13" s="88">
        <v>41929</v>
      </c>
      <c r="C13" s="36" t="s">
        <v>98</v>
      </c>
      <c r="D13" s="80" t="s">
        <v>11</v>
      </c>
      <c r="E13" s="35" t="s">
        <v>99</v>
      </c>
      <c r="F13" s="35">
        <v>41903</v>
      </c>
      <c r="G13" s="35">
        <v>41973</v>
      </c>
      <c r="H13" s="44" t="s">
        <v>9</v>
      </c>
      <c r="J13" s="62">
        <v>35</v>
      </c>
      <c r="K13" s="65">
        <v>35</v>
      </c>
      <c r="M13" s="62">
        <f t="shared" si="0"/>
        <v>2241.35</v>
      </c>
      <c r="N13" s="65"/>
      <c r="P13" s="62">
        <f t="shared" si="1"/>
        <v>0</v>
      </c>
      <c r="S13" s="75">
        <f t="shared" si="2"/>
        <v>913.05</v>
      </c>
      <c r="V13" s="67">
        <f t="shared" si="3"/>
        <v>314.16000000000003</v>
      </c>
      <c r="W13" s="67">
        <f t="shared" si="4"/>
        <v>2840.24</v>
      </c>
    </row>
    <row r="14" spans="1:25">
      <c r="A14" s="34">
        <v>12</v>
      </c>
      <c r="B14" s="88">
        <v>41929</v>
      </c>
      <c r="C14" s="36" t="s">
        <v>100</v>
      </c>
      <c r="D14" s="35" t="s">
        <v>11</v>
      </c>
      <c r="E14" s="91" t="s">
        <v>101</v>
      </c>
      <c r="F14" s="35">
        <v>41903</v>
      </c>
      <c r="G14" s="35">
        <v>41973</v>
      </c>
      <c r="H14" s="44" t="s">
        <v>9</v>
      </c>
      <c r="J14" s="62">
        <v>35</v>
      </c>
      <c r="K14" s="65">
        <v>35</v>
      </c>
      <c r="M14" s="62">
        <f t="shared" si="0"/>
        <v>2276.35</v>
      </c>
      <c r="N14" s="65"/>
      <c r="P14" s="62">
        <f t="shared" si="1"/>
        <v>0</v>
      </c>
      <c r="S14" s="75">
        <f t="shared" si="2"/>
        <v>913.05</v>
      </c>
      <c r="V14" s="67">
        <f t="shared" si="3"/>
        <v>314.16000000000003</v>
      </c>
      <c r="W14" s="67">
        <f t="shared" si="4"/>
        <v>2875.24</v>
      </c>
    </row>
    <row r="15" spans="1:25">
      <c r="A15" s="34">
        <v>13</v>
      </c>
      <c r="B15" s="88">
        <v>41929</v>
      </c>
      <c r="C15" s="36" t="s">
        <v>102</v>
      </c>
      <c r="D15" s="35" t="s">
        <v>11</v>
      </c>
      <c r="E15" s="35" t="s">
        <v>103</v>
      </c>
      <c r="F15" s="35">
        <v>41903</v>
      </c>
      <c r="G15" s="35">
        <v>41973</v>
      </c>
      <c r="H15" s="44" t="s">
        <v>9</v>
      </c>
      <c r="J15" s="62">
        <v>35</v>
      </c>
      <c r="K15" s="65">
        <v>35</v>
      </c>
      <c r="M15" s="62">
        <f t="shared" si="0"/>
        <v>2311.35</v>
      </c>
      <c r="N15" s="65"/>
      <c r="P15" s="62">
        <f t="shared" si="1"/>
        <v>0</v>
      </c>
      <c r="S15" s="75">
        <f t="shared" si="2"/>
        <v>913.05</v>
      </c>
      <c r="V15" s="67">
        <f t="shared" si="3"/>
        <v>314.16000000000003</v>
      </c>
      <c r="W15" s="67">
        <f t="shared" si="4"/>
        <v>2910.24</v>
      </c>
    </row>
    <row r="16" spans="1:25">
      <c r="A16" s="34">
        <v>14</v>
      </c>
      <c r="B16" s="88">
        <v>41929</v>
      </c>
      <c r="C16" s="36" t="s">
        <v>104</v>
      </c>
      <c r="D16" s="89" t="s">
        <v>11</v>
      </c>
      <c r="E16" s="90" t="s">
        <v>105</v>
      </c>
      <c r="F16" s="35">
        <v>41903</v>
      </c>
      <c r="G16" s="35">
        <v>41973</v>
      </c>
      <c r="H16" s="44" t="s">
        <v>9</v>
      </c>
      <c r="J16" s="62">
        <v>35</v>
      </c>
      <c r="K16" s="65">
        <v>35</v>
      </c>
      <c r="M16" s="62">
        <f t="shared" si="0"/>
        <v>2346.35</v>
      </c>
      <c r="N16" s="65"/>
      <c r="P16" s="62">
        <f t="shared" si="1"/>
        <v>0</v>
      </c>
      <c r="S16" s="75">
        <f t="shared" si="2"/>
        <v>913.05</v>
      </c>
      <c r="V16" s="67">
        <f t="shared" si="3"/>
        <v>314.16000000000003</v>
      </c>
      <c r="W16" s="67">
        <f t="shared" si="4"/>
        <v>2945.24</v>
      </c>
    </row>
    <row r="17" spans="1:23">
      <c r="A17" s="34">
        <v>15</v>
      </c>
      <c r="B17" s="88">
        <v>41929</v>
      </c>
      <c r="C17" s="36" t="s">
        <v>106</v>
      </c>
      <c r="D17" s="35" t="s">
        <v>11</v>
      </c>
      <c r="E17" s="91" t="s">
        <v>107</v>
      </c>
      <c r="F17" s="35">
        <v>41903</v>
      </c>
      <c r="G17" s="35">
        <v>41973</v>
      </c>
      <c r="H17" s="44" t="s">
        <v>9</v>
      </c>
      <c r="J17" s="62">
        <v>35</v>
      </c>
      <c r="K17" s="65">
        <v>35</v>
      </c>
      <c r="M17" s="62">
        <f t="shared" si="0"/>
        <v>2381.35</v>
      </c>
      <c r="N17" s="65"/>
      <c r="P17" s="62">
        <f t="shared" si="1"/>
        <v>0</v>
      </c>
      <c r="S17" s="75">
        <f t="shared" si="2"/>
        <v>913.05</v>
      </c>
      <c r="V17" s="67">
        <f t="shared" si="3"/>
        <v>314.16000000000003</v>
      </c>
      <c r="W17" s="67">
        <f t="shared" si="4"/>
        <v>2980.24</v>
      </c>
    </row>
    <row r="18" spans="1:23">
      <c r="A18" s="34">
        <v>16</v>
      </c>
      <c r="B18" s="88">
        <v>41929</v>
      </c>
      <c r="C18" s="36" t="s">
        <v>108</v>
      </c>
      <c r="D18" s="35" t="s">
        <v>11</v>
      </c>
      <c r="E18" s="35" t="s">
        <v>109</v>
      </c>
      <c r="F18" s="35">
        <v>41903</v>
      </c>
      <c r="G18" s="35">
        <v>41973</v>
      </c>
      <c r="H18" s="44" t="s">
        <v>9</v>
      </c>
      <c r="J18" s="62">
        <v>35</v>
      </c>
      <c r="K18" s="65">
        <v>35</v>
      </c>
      <c r="M18" s="62">
        <f t="shared" si="0"/>
        <v>2416.35</v>
      </c>
      <c r="N18" s="65"/>
      <c r="P18" s="62">
        <f t="shared" si="1"/>
        <v>0</v>
      </c>
      <c r="S18" s="75">
        <f t="shared" si="2"/>
        <v>913.05</v>
      </c>
      <c r="V18" s="67">
        <f t="shared" si="3"/>
        <v>314.16000000000003</v>
      </c>
      <c r="W18" s="67">
        <f t="shared" si="4"/>
        <v>3015.24</v>
      </c>
    </row>
    <row r="19" spans="1:23">
      <c r="A19" s="34">
        <v>17</v>
      </c>
      <c r="B19" s="88">
        <v>41932</v>
      </c>
      <c r="C19" s="36" t="s">
        <v>110</v>
      </c>
      <c r="D19" s="35" t="s">
        <v>11</v>
      </c>
      <c r="E19" s="57" t="s">
        <v>111</v>
      </c>
      <c r="F19" s="35">
        <v>41903</v>
      </c>
      <c r="G19" s="35">
        <v>41973</v>
      </c>
      <c r="H19" s="44" t="s">
        <v>9</v>
      </c>
      <c r="J19" s="62">
        <v>35</v>
      </c>
      <c r="K19" s="65">
        <v>35</v>
      </c>
      <c r="M19" s="62">
        <f t="shared" si="0"/>
        <v>2451.35</v>
      </c>
      <c r="N19" s="65"/>
      <c r="P19" s="62">
        <f t="shared" si="1"/>
        <v>0</v>
      </c>
      <c r="S19" s="75">
        <f t="shared" si="2"/>
        <v>913.05</v>
      </c>
      <c r="V19" s="67">
        <f t="shared" si="3"/>
        <v>314.16000000000003</v>
      </c>
      <c r="W19" s="67">
        <f t="shared" si="4"/>
        <v>3050.24</v>
      </c>
    </row>
    <row r="20" spans="1:23">
      <c r="A20" s="34">
        <v>18</v>
      </c>
      <c r="B20" s="88">
        <v>41932</v>
      </c>
      <c r="C20" s="36" t="s">
        <v>112</v>
      </c>
      <c r="D20" s="35" t="s">
        <v>11</v>
      </c>
      <c r="E20" s="57" t="s">
        <v>113</v>
      </c>
      <c r="F20" s="35">
        <v>41903</v>
      </c>
      <c r="G20" s="35">
        <v>41973</v>
      </c>
      <c r="H20" s="44" t="s">
        <v>9</v>
      </c>
      <c r="J20" s="62">
        <v>35</v>
      </c>
      <c r="K20" s="65">
        <v>35</v>
      </c>
      <c r="M20" s="62">
        <f t="shared" si="0"/>
        <v>2486.35</v>
      </c>
      <c r="N20" s="65"/>
      <c r="P20" s="62">
        <f t="shared" si="1"/>
        <v>0</v>
      </c>
      <c r="S20" s="75">
        <f t="shared" si="2"/>
        <v>913.05</v>
      </c>
      <c r="V20" s="67">
        <f t="shared" si="3"/>
        <v>314.16000000000003</v>
      </c>
      <c r="W20" s="67">
        <f t="shared" si="4"/>
        <v>3085.24</v>
      </c>
    </row>
    <row r="21" spans="1:23">
      <c r="A21" s="34">
        <v>19</v>
      </c>
      <c r="B21" s="88">
        <v>41932</v>
      </c>
      <c r="C21" s="36" t="s">
        <v>114</v>
      </c>
      <c r="D21" s="35" t="s">
        <v>11</v>
      </c>
      <c r="E21" s="35" t="s">
        <v>115</v>
      </c>
      <c r="F21" s="35">
        <v>41903</v>
      </c>
      <c r="G21" s="35">
        <v>41973</v>
      </c>
      <c r="H21" s="44" t="s">
        <v>9</v>
      </c>
      <c r="J21" s="62">
        <v>35</v>
      </c>
      <c r="K21" s="65">
        <v>35</v>
      </c>
      <c r="M21" s="62">
        <f t="shared" si="0"/>
        <v>2521.35</v>
      </c>
      <c r="N21" s="65"/>
      <c r="P21" s="62">
        <f t="shared" si="1"/>
        <v>0</v>
      </c>
      <c r="S21" s="75">
        <f t="shared" si="2"/>
        <v>913.05</v>
      </c>
      <c r="V21" s="67">
        <f t="shared" si="3"/>
        <v>314.16000000000003</v>
      </c>
      <c r="W21" s="67">
        <f t="shared" si="4"/>
        <v>3120.24</v>
      </c>
    </row>
    <row r="22" spans="1:23">
      <c r="A22" s="34">
        <v>20</v>
      </c>
      <c r="B22" s="88">
        <v>41933</v>
      </c>
      <c r="C22" s="36" t="s">
        <v>116</v>
      </c>
      <c r="D22" s="35" t="s">
        <v>11</v>
      </c>
      <c r="E22" s="35" t="s">
        <v>117</v>
      </c>
      <c r="F22" s="35">
        <v>41903</v>
      </c>
      <c r="G22" s="35">
        <v>41973</v>
      </c>
      <c r="H22" s="44" t="s">
        <v>9</v>
      </c>
      <c r="J22" s="62">
        <v>35</v>
      </c>
      <c r="K22" s="65">
        <v>35</v>
      </c>
      <c r="M22" s="62">
        <f t="shared" si="0"/>
        <v>2556.35</v>
      </c>
      <c r="N22" s="65"/>
      <c r="P22" s="62">
        <f t="shared" si="1"/>
        <v>0</v>
      </c>
      <c r="S22" s="75">
        <f t="shared" si="2"/>
        <v>913.05</v>
      </c>
      <c r="V22" s="67">
        <f t="shared" si="3"/>
        <v>314.16000000000003</v>
      </c>
      <c r="W22" s="67">
        <f t="shared" si="4"/>
        <v>3155.24</v>
      </c>
    </row>
    <row r="23" spans="1:23">
      <c r="A23" s="34">
        <v>21</v>
      </c>
      <c r="B23" s="88">
        <v>41933</v>
      </c>
      <c r="C23" s="36" t="s">
        <v>118</v>
      </c>
      <c r="D23" s="35" t="s">
        <v>11</v>
      </c>
      <c r="E23" s="35" t="s">
        <v>119</v>
      </c>
      <c r="F23" s="35">
        <v>41903</v>
      </c>
      <c r="G23" s="35">
        <v>41973</v>
      </c>
      <c r="H23" s="44" t="s">
        <v>9</v>
      </c>
      <c r="J23" s="62">
        <v>35</v>
      </c>
      <c r="K23" s="65">
        <v>35</v>
      </c>
      <c r="M23" s="62">
        <f t="shared" si="0"/>
        <v>2591.35</v>
      </c>
      <c r="N23" s="65"/>
      <c r="P23" s="62">
        <f t="shared" si="1"/>
        <v>0</v>
      </c>
      <c r="S23" s="75">
        <f t="shared" si="2"/>
        <v>913.05</v>
      </c>
      <c r="V23" s="67">
        <f t="shared" si="3"/>
        <v>314.16000000000003</v>
      </c>
      <c r="W23" s="67">
        <f t="shared" si="4"/>
        <v>3190.24</v>
      </c>
    </row>
    <row r="24" spans="1:23">
      <c r="A24" s="34">
        <v>22</v>
      </c>
      <c r="B24" s="88">
        <v>41933</v>
      </c>
      <c r="C24" s="36" t="s">
        <v>120</v>
      </c>
      <c r="D24" s="35" t="s">
        <v>11</v>
      </c>
      <c r="E24" s="35" t="s">
        <v>121</v>
      </c>
      <c r="F24" s="35">
        <v>41903</v>
      </c>
      <c r="G24" s="35">
        <v>41973</v>
      </c>
      <c r="H24" s="44" t="s">
        <v>9</v>
      </c>
      <c r="J24" s="62">
        <v>35</v>
      </c>
      <c r="K24" s="65">
        <v>35</v>
      </c>
      <c r="M24" s="62">
        <f t="shared" si="0"/>
        <v>2626.35</v>
      </c>
      <c r="N24" s="65"/>
      <c r="P24" s="62">
        <f t="shared" si="1"/>
        <v>0</v>
      </c>
      <c r="S24" s="75">
        <f t="shared" si="2"/>
        <v>913.05</v>
      </c>
      <c r="V24" s="67">
        <f t="shared" si="3"/>
        <v>314.16000000000003</v>
      </c>
      <c r="W24" s="67">
        <f t="shared" si="4"/>
        <v>3225.24</v>
      </c>
    </row>
    <row r="25" spans="1:23">
      <c r="A25" s="34">
        <v>23</v>
      </c>
      <c r="B25" s="88">
        <v>41934</v>
      </c>
      <c r="C25" s="36" t="s">
        <v>122</v>
      </c>
      <c r="D25" s="35" t="s">
        <v>11</v>
      </c>
      <c r="E25" s="35" t="s">
        <v>123</v>
      </c>
      <c r="F25" s="35">
        <v>41903</v>
      </c>
      <c r="G25" s="35">
        <v>41973</v>
      </c>
      <c r="H25" s="44" t="s">
        <v>9</v>
      </c>
      <c r="J25" s="62">
        <v>35</v>
      </c>
      <c r="K25" s="65">
        <v>35</v>
      </c>
      <c r="M25" s="62">
        <f t="shared" si="0"/>
        <v>2661.35</v>
      </c>
      <c r="P25" s="62">
        <f t="shared" si="1"/>
        <v>0</v>
      </c>
      <c r="S25" s="75">
        <f t="shared" si="2"/>
        <v>913.05</v>
      </c>
      <c r="V25" s="67">
        <f t="shared" si="3"/>
        <v>314.16000000000003</v>
      </c>
      <c r="W25" s="67">
        <f t="shared" si="4"/>
        <v>3260.24</v>
      </c>
    </row>
    <row r="26" spans="1:23">
      <c r="A26" s="34">
        <v>24</v>
      </c>
      <c r="B26" s="88">
        <v>41935</v>
      </c>
      <c r="C26" s="36" t="s">
        <v>129</v>
      </c>
      <c r="D26" s="35" t="s">
        <v>11</v>
      </c>
      <c r="E26" s="35" t="s">
        <v>124</v>
      </c>
      <c r="F26" s="35">
        <v>41903</v>
      </c>
      <c r="G26" s="35">
        <v>41973</v>
      </c>
      <c r="H26" s="44" t="s">
        <v>9</v>
      </c>
      <c r="J26" s="62">
        <v>35</v>
      </c>
      <c r="K26" s="65">
        <v>35</v>
      </c>
      <c r="M26" s="62">
        <f t="shared" si="0"/>
        <v>2696.35</v>
      </c>
      <c r="P26" s="62">
        <f t="shared" si="1"/>
        <v>0</v>
      </c>
      <c r="S26" s="75">
        <f t="shared" si="2"/>
        <v>913.05</v>
      </c>
      <c r="V26" s="67">
        <f t="shared" si="3"/>
        <v>314.16000000000003</v>
      </c>
      <c r="W26" s="67">
        <f t="shared" si="4"/>
        <v>3295.24</v>
      </c>
    </row>
    <row r="27" spans="1:23">
      <c r="A27" s="34">
        <v>25</v>
      </c>
      <c r="B27" s="88">
        <v>41935</v>
      </c>
      <c r="C27" s="36" t="s">
        <v>130</v>
      </c>
      <c r="D27" s="35" t="s">
        <v>11</v>
      </c>
      <c r="E27" s="35" t="s">
        <v>125</v>
      </c>
      <c r="F27" s="35">
        <v>41903</v>
      </c>
      <c r="G27" s="35">
        <v>41973</v>
      </c>
      <c r="H27" s="44" t="s">
        <v>9</v>
      </c>
      <c r="J27" s="62">
        <v>35</v>
      </c>
      <c r="K27" s="65">
        <v>35</v>
      </c>
      <c r="M27" s="62">
        <f t="shared" si="0"/>
        <v>2731.35</v>
      </c>
      <c r="P27" s="62">
        <f t="shared" si="1"/>
        <v>0</v>
      </c>
      <c r="S27" s="75">
        <f t="shared" si="2"/>
        <v>913.05</v>
      </c>
      <c r="V27" s="67">
        <f t="shared" si="3"/>
        <v>314.16000000000003</v>
      </c>
      <c r="W27" s="67">
        <f t="shared" si="4"/>
        <v>3330.24</v>
      </c>
    </row>
    <row r="28" spans="1:23">
      <c r="A28" s="34">
        <v>26</v>
      </c>
      <c r="B28" s="35">
        <v>41936</v>
      </c>
      <c r="C28" s="36">
        <v>5</v>
      </c>
      <c r="D28" s="35">
        <v>41930</v>
      </c>
      <c r="E28" s="35" t="s">
        <v>126</v>
      </c>
      <c r="F28" s="35" t="s">
        <v>11</v>
      </c>
      <c r="G28" s="35">
        <v>41973</v>
      </c>
      <c r="H28" s="37" t="s">
        <v>10</v>
      </c>
      <c r="I28" s="62">
        <v>6.99</v>
      </c>
      <c r="L28" s="65">
        <v>6.99</v>
      </c>
      <c r="M28" s="62">
        <f t="shared" si="0"/>
        <v>2724.36</v>
      </c>
      <c r="P28" s="62">
        <f t="shared" si="1"/>
        <v>0</v>
      </c>
      <c r="S28" s="75">
        <f t="shared" si="2"/>
        <v>913.05</v>
      </c>
      <c r="V28" s="67">
        <f t="shared" si="3"/>
        <v>314.16000000000003</v>
      </c>
      <c r="W28" s="67">
        <f t="shared" si="4"/>
        <v>3323.25</v>
      </c>
    </row>
    <row r="29" spans="1:23">
      <c r="A29" s="34">
        <v>27</v>
      </c>
      <c r="B29" s="35">
        <v>41936</v>
      </c>
      <c r="C29" s="36" t="s">
        <v>131</v>
      </c>
      <c r="D29" s="35" t="s">
        <v>11</v>
      </c>
      <c r="E29" s="35" t="s">
        <v>127</v>
      </c>
      <c r="F29" s="93">
        <v>41903</v>
      </c>
      <c r="G29" s="35">
        <v>41973</v>
      </c>
      <c r="H29" s="44" t="s">
        <v>9</v>
      </c>
      <c r="J29" s="62">
        <v>35</v>
      </c>
      <c r="K29" s="62">
        <v>35</v>
      </c>
      <c r="M29" s="62">
        <f t="shared" si="0"/>
        <v>2759.36</v>
      </c>
      <c r="P29" s="62">
        <f t="shared" si="1"/>
        <v>0</v>
      </c>
      <c r="S29" s="75">
        <f t="shared" si="2"/>
        <v>913.05</v>
      </c>
      <c r="V29" s="67">
        <f t="shared" si="3"/>
        <v>314.16000000000003</v>
      </c>
      <c r="W29" s="67">
        <f t="shared" si="4"/>
        <v>3358.25</v>
      </c>
    </row>
    <row r="30" spans="1:23">
      <c r="A30" s="34">
        <v>28</v>
      </c>
      <c r="B30" s="35">
        <v>41936</v>
      </c>
      <c r="C30" s="36" t="s">
        <v>132</v>
      </c>
      <c r="D30" s="35" t="s">
        <v>11</v>
      </c>
      <c r="E30" s="35" t="s">
        <v>128</v>
      </c>
      <c r="F30" s="93">
        <v>41903</v>
      </c>
      <c r="G30" s="35">
        <v>41973</v>
      </c>
      <c r="H30" s="44" t="s">
        <v>9</v>
      </c>
      <c r="J30" s="62">
        <v>35</v>
      </c>
      <c r="K30" s="62">
        <v>35</v>
      </c>
      <c r="M30" s="62">
        <f t="shared" si="0"/>
        <v>2794.36</v>
      </c>
      <c r="P30" s="62">
        <f t="shared" si="1"/>
        <v>0</v>
      </c>
      <c r="S30" s="75">
        <f t="shared" si="2"/>
        <v>913.05</v>
      </c>
      <c r="V30" s="67">
        <f t="shared" si="3"/>
        <v>314.16000000000003</v>
      </c>
      <c r="W30" s="67">
        <f t="shared" si="4"/>
        <v>3393.25</v>
      </c>
    </row>
    <row r="31" spans="1:23">
      <c r="A31" s="34">
        <v>29</v>
      </c>
      <c r="B31" s="88">
        <v>41940</v>
      </c>
      <c r="C31" s="98">
        <v>6</v>
      </c>
      <c r="D31" s="80" t="s">
        <v>11</v>
      </c>
      <c r="E31" s="35" t="s">
        <v>87</v>
      </c>
      <c r="F31" s="35" t="s">
        <v>11</v>
      </c>
      <c r="G31" s="35" t="s">
        <v>11</v>
      </c>
      <c r="H31" s="44" t="s">
        <v>38</v>
      </c>
      <c r="J31" s="62">
        <v>0.03</v>
      </c>
      <c r="K31" s="65">
        <v>0.03</v>
      </c>
      <c r="M31" s="62">
        <f t="shared" si="0"/>
        <v>2794.3900000000003</v>
      </c>
      <c r="N31" s="65"/>
      <c r="P31" s="62">
        <f t="shared" si="1"/>
        <v>0</v>
      </c>
      <c r="S31" s="75">
        <f t="shared" si="2"/>
        <v>913.05</v>
      </c>
      <c r="V31" s="67">
        <f t="shared" si="3"/>
        <v>314.16000000000003</v>
      </c>
      <c r="W31" s="67">
        <f t="shared" si="4"/>
        <v>3393.2800000000007</v>
      </c>
    </row>
    <row r="32" spans="1:23" ht="28">
      <c r="A32" s="34">
        <v>30</v>
      </c>
      <c r="B32" s="88">
        <v>41942</v>
      </c>
      <c r="C32" s="36" t="s">
        <v>176</v>
      </c>
      <c r="D32" s="35" t="s">
        <v>11</v>
      </c>
      <c r="E32" s="91" t="s">
        <v>207</v>
      </c>
      <c r="F32" s="35"/>
      <c r="G32" s="35" t="s">
        <v>11</v>
      </c>
      <c r="H32" s="79" t="s">
        <v>8</v>
      </c>
      <c r="K32" s="65">
        <v>559.64</v>
      </c>
      <c r="M32" s="62">
        <f t="shared" si="0"/>
        <v>3354.03</v>
      </c>
      <c r="N32" s="65"/>
      <c r="P32" s="62">
        <f t="shared" si="1"/>
        <v>0</v>
      </c>
      <c r="R32" s="62">
        <v>559.64</v>
      </c>
      <c r="S32" s="75">
        <f t="shared" si="2"/>
        <v>353.40999999999997</v>
      </c>
      <c r="V32" s="67">
        <f t="shared" si="3"/>
        <v>314.16000000000003</v>
      </c>
      <c r="W32" s="67">
        <f t="shared" si="4"/>
        <v>3393.28</v>
      </c>
    </row>
    <row r="33" spans="1:23">
      <c r="A33" s="34">
        <v>31</v>
      </c>
      <c r="B33" s="88">
        <v>41946</v>
      </c>
      <c r="C33" s="36">
        <v>7</v>
      </c>
      <c r="D33" s="35">
        <v>41919</v>
      </c>
      <c r="E33" s="35" t="s">
        <v>89</v>
      </c>
      <c r="F33" s="35">
        <v>41894</v>
      </c>
      <c r="G33" s="35">
        <v>41973</v>
      </c>
      <c r="H33" s="37" t="s">
        <v>10</v>
      </c>
      <c r="I33" s="62">
        <v>5</v>
      </c>
      <c r="K33" s="65"/>
      <c r="L33" s="65">
        <v>5</v>
      </c>
      <c r="M33" s="62">
        <f t="shared" si="0"/>
        <v>3349.03</v>
      </c>
      <c r="N33" s="65"/>
      <c r="P33" s="62">
        <f t="shared" si="1"/>
        <v>0</v>
      </c>
      <c r="S33" s="75">
        <f t="shared" si="2"/>
        <v>353.40999999999997</v>
      </c>
      <c r="V33" s="67">
        <f t="shared" si="3"/>
        <v>314.16000000000003</v>
      </c>
      <c r="W33" s="67">
        <f t="shared" si="4"/>
        <v>3388.28</v>
      </c>
    </row>
    <row r="34" spans="1:23" ht="28">
      <c r="A34" s="34">
        <v>32</v>
      </c>
      <c r="B34" s="88">
        <v>41946</v>
      </c>
      <c r="C34" s="36">
        <v>8</v>
      </c>
      <c r="D34" s="110" t="s">
        <v>90</v>
      </c>
      <c r="E34" s="90" t="s">
        <v>91</v>
      </c>
      <c r="F34" s="80">
        <v>41903</v>
      </c>
      <c r="G34" s="35">
        <v>41973</v>
      </c>
      <c r="H34" s="44" t="s">
        <v>9</v>
      </c>
      <c r="I34" s="62">
        <v>226.52</v>
      </c>
      <c r="K34" s="65"/>
      <c r="L34" s="65">
        <v>226.52</v>
      </c>
      <c r="M34" s="62">
        <f t="shared" si="0"/>
        <v>3122.51</v>
      </c>
      <c r="N34" s="65"/>
      <c r="P34" s="62">
        <f t="shared" si="1"/>
        <v>0</v>
      </c>
      <c r="S34" s="75">
        <f t="shared" si="2"/>
        <v>353.40999999999997</v>
      </c>
      <c r="V34" s="67">
        <f t="shared" si="3"/>
        <v>314.16000000000003</v>
      </c>
      <c r="W34" s="67">
        <f t="shared" si="4"/>
        <v>3161.76</v>
      </c>
    </row>
    <row r="35" spans="1:23" ht="42">
      <c r="A35" s="34">
        <v>33</v>
      </c>
      <c r="B35" s="88" t="s">
        <v>11</v>
      </c>
      <c r="C35" s="36" t="s">
        <v>176</v>
      </c>
      <c r="D35" s="35" t="s">
        <v>11</v>
      </c>
      <c r="E35" s="91" t="s">
        <v>208</v>
      </c>
      <c r="F35" s="35" t="s">
        <v>11</v>
      </c>
      <c r="G35" s="35" t="s">
        <v>11</v>
      </c>
      <c r="H35" t="s">
        <v>38</v>
      </c>
      <c r="J35" s="62">
        <v>314.16000000000003</v>
      </c>
      <c r="K35" s="65"/>
      <c r="M35" s="62">
        <f t="shared" si="0"/>
        <v>3122.51</v>
      </c>
      <c r="N35" s="65"/>
      <c r="P35" s="62">
        <f t="shared" si="1"/>
        <v>0</v>
      </c>
      <c r="S35" s="75">
        <f t="shared" si="2"/>
        <v>353.40999999999997</v>
      </c>
      <c r="T35" s="62">
        <v>314.16000000000003</v>
      </c>
      <c r="V35" s="67">
        <f t="shared" si="3"/>
        <v>0</v>
      </c>
      <c r="W35" s="67">
        <f t="shared" si="4"/>
        <v>3475.92</v>
      </c>
    </row>
    <row r="36" spans="1:23">
      <c r="A36" s="34">
        <v>34</v>
      </c>
      <c r="B36" s="88" t="s">
        <v>11</v>
      </c>
      <c r="C36" s="36" t="s">
        <v>176</v>
      </c>
      <c r="D36" s="35" t="s">
        <v>11</v>
      </c>
      <c r="E36" s="35" t="s">
        <v>93</v>
      </c>
      <c r="F36" s="35" t="s">
        <v>11</v>
      </c>
      <c r="G36" s="35" t="s">
        <v>11</v>
      </c>
      <c r="H36" s="37" t="s">
        <v>67</v>
      </c>
      <c r="I36" s="62">
        <v>314.16000000000003</v>
      </c>
      <c r="K36" s="65"/>
      <c r="M36" s="62">
        <f t="shared" si="0"/>
        <v>3122.51</v>
      </c>
      <c r="N36" s="65"/>
      <c r="P36" s="62">
        <f t="shared" si="1"/>
        <v>0</v>
      </c>
      <c r="R36" s="62">
        <v>314.16000000000003</v>
      </c>
      <c r="S36" s="75">
        <f t="shared" si="2"/>
        <v>39.249999999999943</v>
      </c>
      <c r="V36" s="67">
        <f t="shared" si="3"/>
        <v>0</v>
      </c>
      <c r="W36" s="67">
        <f t="shared" si="4"/>
        <v>3161.76</v>
      </c>
    </row>
    <row r="37" spans="1:23">
      <c r="A37" s="34">
        <v>35</v>
      </c>
      <c r="B37" s="35">
        <v>41946</v>
      </c>
      <c r="C37" s="36" t="s">
        <v>134</v>
      </c>
      <c r="D37" s="35" t="s">
        <v>11</v>
      </c>
      <c r="E37" s="35" t="s">
        <v>133</v>
      </c>
      <c r="F37" s="35">
        <v>41903</v>
      </c>
      <c r="G37" s="35">
        <v>41973</v>
      </c>
      <c r="H37" s="44" t="s">
        <v>9</v>
      </c>
      <c r="J37" s="62">
        <v>35</v>
      </c>
      <c r="K37" s="62">
        <v>35</v>
      </c>
      <c r="M37" s="62">
        <f t="shared" si="0"/>
        <v>3157.51</v>
      </c>
      <c r="P37" s="62">
        <f t="shared" si="1"/>
        <v>0</v>
      </c>
      <c r="S37" s="75">
        <f t="shared" si="2"/>
        <v>39.249999999999943</v>
      </c>
      <c r="V37" s="67">
        <f t="shared" si="3"/>
        <v>0</v>
      </c>
      <c r="W37" s="67">
        <f t="shared" si="4"/>
        <v>3196.76</v>
      </c>
    </row>
    <row r="38" spans="1:23">
      <c r="A38" s="34">
        <v>36</v>
      </c>
      <c r="B38" s="35">
        <v>41968</v>
      </c>
      <c r="C38" s="36">
        <v>9</v>
      </c>
      <c r="D38" s="35" t="s">
        <v>11</v>
      </c>
      <c r="E38" s="35" t="s">
        <v>135</v>
      </c>
      <c r="F38" s="35" t="s">
        <v>11</v>
      </c>
      <c r="G38" s="35" t="s">
        <v>11</v>
      </c>
      <c r="H38" s="37" t="s">
        <v>67</v>
      </c>
      <c r="I38" s="62">
        <v>18.87</v>
      </c>
      <c r="L38" s="65">
        <v>18.87</v>
      </c>
      <c r="M38" s="62">
        <f t="shared" si="0"/>
        <v>3138.6400000000003</v>
      </c>
      <c r="P38" s="62">
        <f t="shared" si="1"/>
        <v>0</v>
      </c>
      <c r="S38" s="75">
        <f t="shared" si="2"/>
        <v>39.249999999999943</v>
      </c>
      <c r="V38" s="67">
        <f t="shared" si="3"/>
        <v>0</v>
      </c>
      <c r="W38" s="67">
        <f t="shared" si="4"/>
        <v>3177.8900000000003</v>
      </c>
    </row>
    <row r="39" spans="1:23" ht="28">
      <c r="A39" s="34">
        <v>37</v>
      </c>
      <c r="B39" s="35">
        <v>41970</v>
      </c>
      <c r="C39" s="98">
        <v>10</v>
      </c>
      <c r="D39" s="91" t="s">
        <v>137</v>
      </c>
      <c r="E39" s="35" t="s">
        <v>136</v>
      </c>
      <c r="F39" s="35">
        <v>41903</v>
      </c>
      <c r="G39" s="35">
        <v>41973</v>
      </c>
      <c r="H39" s="44" t="s">
        <v>9</v>
      </c>
      <c r="I39" s="62">
        <v>95.08</v>
      </c>
      <c r="L39" s="65">
        <v>95.08</v>
      </c>
      <c r="M39" s="62">
        <f t="shared" si="0"/>
        <v>3043.5600000000004</v>
      </c>
      <c r="P39" s="62">
        <f t="shared" si="1"/>
        <v>0</v>
      </c>
      <c r="S39" s="75">
        <f t="shared" si="2"/>
        <v>39.249999999999943</v>
      </c>
      <c r="V39" s="67">
        <f t="shared" si="3"/>
        <v>0</v>
      </c>
      <c r="W39" s="67">
        <f t="shared" si="4"/>
        <v>3082.8100000000004</v>
      </c>
    </row>
    <row r="40" spans="1:23">
      <c r="A40" s="34">
        <v>38</v>
      </c>
      <c r="B40" s="35" t="s">
        <v>11</v>
      </c>
      <c r="C40" s="36" t="s">
        <v>88</v>
      </c>
      <c r="D40" s="35">
        <v>41973</v>
      </c>
      <c r="E40" s="35" t="s">
        <v>138</v>
      </c>
      <c r="F40" s="35" t="s">
        <v>11</v>
      </c>
      <c r="G40" s="35" t="s">
        <v>11</v>
      </c>
      <c r="H40" s="37" t="s">
        <v>88</v>
      </c>
      <c r="J40" s="62">
        <v>562.46</v>
      </c>
      <c r="M40" s="62">
        <f t="shared" si="0"/>
        <v>3043.5600000000004</v>
      </c>
      <c r="P40" s="62">
        <f t="shared" si="1"/>
        <v>0</v>
      </c>
      <c r="Q40" s="62">
        <v>562.46</v>
      </c>
      <c r="S40" s="75">
        <f t="shared" si="2"/>
        <v>601.71</v>
      </c>
      <c r="V40" s="67">
        <f t="shared" si="3"/>
        <v>0</v>
      </c>
      <c r="W40" s="67">
        <f t="shared" si="4"/>
        <v>3645.2700000000004</v>
      </c>
    </row>
    <row r="41" spans="1:23">
      <c r="A41" s="34">
        <v>39</v>
      </c>
      <c r="B41" s="100">
        <v>42361</v>
      </c>
      <c r="C41" s="101">
        <v>11</v>
      </c>
      <c r="D41" s="106">
        <v>41991</v>
      </c>
      <c r="E41" s="100" t="s">
        <v>126</v>
      </c>
      <c r="F41" s="100" t="s">
        <v>11</v>
      </c>
      <c r="G41" s="106">
        <v>42128</v>
      </c>
      <c r="H41" s="99" t="s">
        <v>10</v>
      </c>
      <c r="I41" s="103">
        <v>6.99</v>
      </c>
      <c r="J41" s="103"/>
      <c r="K41" s="103"/>
      <c r="L41" s="104">
        <v>6.99</v>
      </c>
      <c r="M41" s="62">
        <f t="shared" si="0"/>
        <v>3036.5700000000006</v>
      </c>
      <c r="P41" s="62">
        <f t="shared" si="1"/>
        <v>0</v>
      </c>
      <c r="S41" s="75">
        <f t="shared" si="2"/>
        <v>601.71</v>
      </c>
      <c r="V41" s="67">
        <f t="shared" si="3"/>
        <v>0</v>
      </c>
      <c r="W41" s="67">
        <f t="shared" si="4"/>
        <v>3638.2800000000007</v>
      </c>
    </row>
    <row r="42" spans="1:23">
      <c r="A42" s="34">
        <v>40</v>
      </c>
      <c r="B42" s="100">
        <v>42368</v>
      </c>
      <c r="C42" s="101" t="s">
        <v>83</v>
      </c>
      <c r="D42" s="100">
        <v>42003</v>
      </c>
      <c r="E42" s="100" t="s">
        <v>82</v>
      </c>
      <c r="F42" s="100" t="s">
        <v>11</v>
      </c>
      <c r="G42" s="100"/>
      <c r="H42" s="99" t="s">
        <v>83</v>
      </c>
      <c r="I42" s="103"/>
      <c r="J42" s="103">
        <v>0.64</v>
      </c>
      <c r="K42" s="103">
        <v>0.64</v>
      </c>
      <c r="L42" s="104"/>
      <c r="M42" s="62">
        <f t="shared" si="0"/>
        <v>3037.2100000000005</v>
      </c>
      <c r="P42" s="62">
        <f t="shared" si="1"/>
        <v>0</v>
      </c>
      <c r="S42" s="75">
        <f t="shared" si="2"/>
        <v>601.71</v>
      </c>
      <c r="V42" s="67">
        <f t="shared" si="3"/>
        <v>0</v>
      </c>
      <c r="W42" s="67">
        <f t="shared" si="4"/>
        <v>3638.9200000000005</v>
      </c>
    </row>
    <row r="43" spans="1:23">
      <c r="A43" s="34">
        <v>41</v>
      </c>
      <c r="B43" s="100">
        <v>42009</v>
      </c>
      <c r="C43" s="101">
        <v>12</v>
      </c>
      <c r="D43" s="106" t="s">
        <v>11</v>
      </c>
      <c r="E43" s="100" t="s">
        <v>139</v>
      </c>
      <c r="F43" s="100" t="s">
        <v>11</v>
      </c>
      <c r="G43" s="100" t="s">
        <v>11</v>
      </c>
      <c r="H43" s="99" t="s">
        <v>38</v>
      </c>
      <c r="I43" s="103"/>
      <c r="J43" s="103">
        <v>18.87</v>
      </c>
      <c r="K43" s="103">
        <v>18.87</v>
      </c>
      <c r="L43" s="104"/>
      <c r="M43" s="62">
        <f t="shared" si="0"/>
        <v>3056.0800000000004</v>
      </c>
      <c r="P43" s="62">
        <f t="shared" si="1"/>
        <v>0</v>
      </c>
      <c r="S43" s="75">
        <f t="shared" si="2"/>
        <v>601.71</v>
      </c>
      <c r="V43" s="67">
        <f t="shared" si="3"/>
        <v>0</v>
      </c>
      <c r="W43" s="67">
        <f t="shared" si="4"/>
        <v>3657.7900000000004</v>
      </c>
    </row>
    <row r="44" spans="1:23">
      <c r="A44" s="34">
        <v>42</v>
      </c>
      <c r="B44" s="100">
        <v>42027</v>
      </c>
      <c r="C44" s="101">
        <v>13</v>
      </c>
      <c r="D44" s="106">
        <v>41657</v>
      </c>
      <c r="E44" s="100" t="s">
        <v>126</v>
      </c>
      <c r="F44" s="100" t="s">
        <v>11</v>
      </c>
      <c r="G44" s="106">
        <v>42128</v>
      </c>
      <c r="H44" s="99" t="s">
        <v>10</v>
      </c>
      <c r="I44" s="103">
        <v>6.99</v>
      </c>
      <c r="J44" s="103"/>
      <c r="K44" s="103"/>
      <c r="L44" s="104">
        <v>6.99</v>
      </c>
      <c r="M44" s="62">
        <f t="shared" si="0"/>
        <v>3049.0900000000006</v>
      </c>
      <c r="P44" s="62">
        <f t="shared" si="1"/>
        <v>0</v>
      </c>
      <c r="S44" s="75">
        <f t="shared" si="2"/>
        <v>601.71</v>
      </c>
      <c r="V44" s="67">
        <f t="shared" si="3"/>
        <v>0</v>
      </c>
      <c r="W44" s="67">
        <f t="shared" si="4"/>
        <v>3650.8000000000006</v>
      </c>
    </row>
    <row r="45" spans="1:23">
      <c r="A45" s="34">
        <v>43</v>
      </c>
      <c r="B45" s="100">
        <v>42030</v>
      </c>
      <c r="C45" s="101">
        <v>14</v>
      </c>
      <c r="D45" s="106" t="s">
        <v>11</v>
      </c>
      <c r="E45" s="106" t="s">
        <v>210</v>
      </c>
      <c r="F45" s="100">
        <v>42030</v>
      </c>
      <c r="G45" s="100" t="s">
        <v>11</v>
      </c>
      <c r="H45" s="99" t="s">
        <v>150</v>
      </c>
      <c r="I45" s="103"/>
      <c r="J45" s="103"/>
      <c r="K45" s="103"/>
      <c r="L45" s="104">
        <v>950</v>
      </c>
      <c r="M45" s="62">
        <f t="shared" si="0"/>
        <v>2099.0900000000006</v>
      </c>
      <c r="N45" s="62">
        <v>950</v>
      </c>
      <c r="P45" s="62">
        <f t="shared" si="1"/>
        <v>950</v>
      </c>
      <c r="S45" s="75">
        <f t="shared" si="2"/>
        <v>601.71</v>
      </c>
      <c r="V45" s="67">
        <f t="shared" si="3"/>
        <v>0</v>
      </c>
      <c r="W45" s="67">
        <f t="shared" si="4"/>
        <v>3650.8000000000006</v>
      </c>
    </row>
    <row r="46" spans="1:23" ht="28">
      <c r="A46" s="34">
        <v>44</v>
      </c>
      <c r="B46" s="100">
        <v>42032</v>
      </c>
      <c r="C46" s="101">
        <v>15</v>
      </c>
      <c r="D46" s="106" t="s">
        <v>11</v>
      </c>
      <c r="E46" s="132" t="s">
        <v>211</v>
      </c>
      <c r="F46" s="100">
        <v>42030</v>
      </c>
      <c r="G46" s="100" t="s">
        <v>11</v>
      </c>
      <c r="H46" s="99" t="s">
        <v>23</v>
      </c>
      <c r="I46" s="103">
        <v>1050</v>
      </c>
      <c r="J46" s="103"/>
      <c r="K46" s="103"/>
      <c r="L46" s="104">
        <v>1050</v>
      </c>
      <c r="M46" s="62">
        <f t="shared" si="0"/>
        <v>1049.0900000000006</v>
      </c>
      <c r="P46" s="62">
        <f t="shared" si="1"/>
        <v>950</v>
      </c>
      <c r="S46" s="75">
        <f t="shared" si="2"/>
        <v>601.71</v>
      </c>
      <c r="V46" s="67">
        <f t="shared" si="3"/>
        <v>0</v>
      </c>
      <c r="W46" s="67">
        <f t="shared" si="4"/>
        <v>2600.8000000000006</v>
      </c>
    </row>
    <row r="47" spans="1:23" ht="28">
      <c r="A47" s="34">
        <v>45</v>
      </c>
      <c r="B47" s="100">
        <v>42032</v>
      </c>
      <c r="C47" s="101">
        <v>15</v>
      </c>
      <c r="D47" s="106" t="s">
        <v>11</v>
      </c>
      <c r="E47" s="133" t="s">
        <v>212</v>
      </c>
      <c r="F47" s="100">
        <v>42030</v>
      </c>
      <c r="G47" s="100" t="s">
        <v>11</v>
      </c>
      <c r="H47" s="99" t="s">
        <v>150</v>
      </c>
      <c r="I47" s="103"/>
      <c r="J47" s="103"/>
      <c r="K47" s="103"/>
      <c r="L47" s="104">
        <v>450</v>
      </c>
      <c r="M47" s="62">
        <f t="shared" si="0"/>
        <v>599.0900000000006</v>
      </c>
      <c r="N47" s="62">
        <v>450</v>
      </c>
      <c r="P47" s="62">
        <f t="shared" si="1"/>
        <v>1400</v>
      </c>
      <c r="S47" s="75"/>
      <c r="W47" s="67">
        <f t="shared" si="4"/>
        <v>1999.0900000000006</v>
      </c>
    </row>
    <row r="48" spans="1:23">
      <c r="A48" s="34">
        <v>46</v>
      </c>
      <c r="B48" s="2">
        <v>42034</v>
      </c>
      <c r="C48" s="31" t="s">
        <v>151</v>
      </c>
      <c r="D48" s="2">
        <v>42034</v>
      </c>
      <c r="E48" s="3" t="s">
        <v>164</v>
      </c>
      <c r="F48" s="100">
        <v>42030</v>
      </c>
      <c r="G48" s="100" t="s">
        <v>11</v>
      </c>
      <c r="H48" s="99" t="s">
        <v>150</v>
      </c>
      <c r="N48" s="62">
        <v>300</v>
      </c>
      <c r="P48" s="62">
        <f t="shared" si="1"/>
        <v>1700</v>
      </c>
      <c r="S48" s="75">
        <f>S46+Q48-R48</f>
        <v>601.71</v>
      </c>
      <c r="U48" s="62">
        <v>300</v>
      </c>
      <c r="V48" s="67">
        <f>V46+U48-T48</f>
        <v>300</v>
      </c>
      <c r="W48" s="67">
        <f t="shared" si="4"/>
        <v>2001.71</v>
      </c>
    </row>
    <row r="49" spans="1:23">
      <c r="A49" s="34">
        <v>47</v>
      </c>
      <c r="B49" s="2">
        <v>42034</v>
      </c>
      <c r="C49" s="31" t="s">
        <v>152</v>
      </c>
      <c r="D49" s="2">
        <v>42034</v>
      </c>
      <c r="E49" s="3" t="s">
        <v>158</v>
      </c>
      <c r="F49" s="100">
        <v>42030</v>
      </c>
      <c r="G49" s="100" t="s">
        <v>11</v>
      </c>
      <c r="H49" s="99" t="s">
        <v>150</v>
      </c>
      <c r="N49" s="62">
        <v>200</v>
      </c>
      <c r="P49" s="62">
        <f t="shared" si="1"/>
        <v>1900</v>
      </c>
      <c r="S49" s="75">
        <f t="shared" si="2"/>
        <v>601.71</v>
      </c>
      <c r="U49" s="62">
        <v>200</v>
      </c>
      <c r="V49" s="67">
        <f t="shared" si="3"/>
        <v>500</v>
      </c>
      <c r="W49" s="67">
        <f t="shared" si="4"/>
        <v>2001.71</v>
      </c>
    </row>
    <row r="50" spans="1:23">
      <c r="A50" s="34">
        <v>48</v>
      </c>
      <c r="B50" s="2">
        <v>42035</v>
      </c>
      <c r="C50" s="31" t="s">
        <v>153</v>
      </c>
      <c r="D50" s="2">
        <v>42037</v>
      </c>
      <c r="E50" s="3" t="s">
        <v>159</v>
      </c>
      <c r="F50" s="100">
        <v>42030</v>
      </c>
      <c r="G50" s="100" t="s">
        <v>11</v>
      </c>
      <c r="H50" s="3" t="s">
        <v>23</v>
      </c>
      <c r="I50" s="107">
        <v>1855.21</v>
      </c>
      <c r="O50" s="107">
        <v>1855.21</v>
      </c>
      <c r="P50" s="62">
        <f t="shared" si="1"/>
        <v>44.789999999999964</v>
      </c>
      <c r="S50" s="75">
        <f t="shared" si="2"/>
        <v>601.71</v>
      </c>
      <c r="V50" s="67">
        <f t="shared" si="3"/>
        <v>500</v>
      </c>
      <c r="W50" s="67">
        <f t="shared" si="4"/>
        <v>146.5</v>
      </c>
    </row>
    <row r="51" spans="1:23">
      <c r="A51" s="34">
        <v>49</v>
      </c>
      <c r="B51" s="2">
        <v>42034</v>
      </c>
      <c r="C51" s="31" t="s">
        <v>154</v>
      </c>
      <c r="D51" s="2">
        <v>42038</v>
      </c>
      <c r="E51" s="37" t="s">
        <v>160</v>
      </c>
      <c r="F51" s="100">
        <v>42030</v>
      </c>
      <c r="G51" s="100" t="s">
        <v>11</v>
      </c>
      <c r="H51" s="3" t="s">
        <v>23</v>
      </c>
      <c r="I51" s="107">
        <v>275</v>
      </c>
      <c r="O51" s="107">
        <v>275</v>
      </c>
      <c r="P51" s="62">
        <f t="shared" si="1"/>
        <v>-230.21000000000004</v>
      </c>
      <c r="S51" s="75">
        <f t="shared" si="2"/>
        <v>601.71</v>
      </c>
      <c r="V51" s="67">
        <f t="shared" si="3"/>
        <v>500</v>
      </c>
      <c r="W51" s="67">
        <f t="shared" si="4"/>
        <v>-128.5</v>
      </c>
    </row>
    <row r="52" spans="1:23">
      <c r="A52" s="34">
        <v>50</v>
      </c>
      <c r="B52" s="2">
        <v>42034</v>
      </c>
      <c r="C52" s="31" t="s">
        <v>155</v>
      </c>
      <c r="D52" s="2">
        <v>42034</v>
      </c>
      <c r="E52" s="3" t="s">
        <v>161</v>
      </c>
      <c r="F52" s="100">
        <v>42030</v>
      </c>
      <c r="G52" s="100" t="s">
        <v>11</v>
      </c>
      <c r="H52" s="3" t="s">
        <v>23</v>
      </c>
      <c r="I52" s="108">
        <v>15</v>
      </c>
      <c r="N52" s="108"/>
      <c r="O52" s="65">
        <v>15</v>
      </c>
      <c r="P52" s="62">
        <f t="shared" si="1"/>
        <v>-245.21000000000004</v>
      </c>
      <c r="S52" s="75">
        <f t="shared" si="2"/>
        <v>601.71</v>
      </c>
      <c r="V52" s="67">
        <f t="shared" si="3"/>
        <v>500</v>
      </c>
      <c r="W52" s="67">
        <f t="shared" si="4"/>
        <v>-143.5</v>
      </c>
    </row>
    <row r="53" spans="1:23">
      <c r="A53" s="34">
        <v>51</v>
      </c>
      <c r="B53" s="2">
        <v>42111</v>
      </c>
      <c r="C53" s="31" t="s">
        <v>156</v>
      </c>
      <c r="D53" s="2">
        <v>42111</v>
      </c>
      <c r="E53" s="3" t="s">
        <v>162</v>
      </c>
      <c r="F53" s="100">
        <v>42030</v>
      </c>
      <c r="G53" s="100" t="s">
        <v>11</v>
      </c>
      <c r="H53" s="3" t="s">
        <v>23</v>
      </c>
      <c r="J53" s="9">
        <v>9.15</v>
      </c>
      <c r="N53" s="9">
        <v>9.15</v>
      </c>
      <c r="P53" s="62">
        <f t="shared" si="1"/>
        <v>-236.06000000000003</v>
      </c>
      <c r="S53" s="75">
        <f t="shared" si="2"/>
        <v>601.71</v>
      </c>
      <c r="V53" s="67">
        <f t="shared" si="3"/>
        <v>500</v>
      </c>
      <c r="W53" s="67">
        <f t="shared" si="4"/>
        <v>-134.35000000000002</v>
      </c>
    </row>
    <row r="54" spans="1:23">
      <c r="A54" s="34">
        <v>52</v>
      </c>
      <c r="B54" s="2">
        <v>42035</v>
      </c>
      <c r="C54" s="31" t="s">
        <v>157</v>
      </c>
      <c r="D54" s="2">
        <v>42035</v>
      </c>
      <c r="E54" s="3" t="s">
        <v>163</v>
      </c>
      <c r="F54" s="100">
        <v>42030</v>
      </c>
      <c r="G54" s="100" t="s">
        <v>11</v>
      </c>
      <c r="H54" s="3" t="s">
        <v>23</v>
      </c>
      <c r="J54" s="9">
        <v>10</v>
      </c>
      <c r="N54" s="9">
        <v>10</v>
      </c>
      <c r="P54" s="62">
        <f t="shared" si="1"/>
        <v>-226.06000000000003</v>
      </c>
      <c r="S54" s="75">
        <f t="shared" si="2"/>
        <v>601.71</v>
      </c>
      <c r="V54" s="67">
        <f t="shared" si="3"/>
        <v>500</v>
      </c>
      <c r="W54" s="67">
        <f t="shared" si="4"/>
        <v>-124.35000000000002</v>
      </c>
    </row>
    <row r="55" spans="1:23">
      <c r="A55" s="34">
        <v>53</v>
      </c>
      <c r="B55" s="2" t="s">
        <v>11</v>
      </c>
      <c r="C55" s="31" t="s">
        <v>11</v>
      </c>
      <c r="D55" s="2" t="s">
        <v>11</v>
      </c>
      <c r="E55" s="2" t="s">
        <v>165</v>
      </c>
      <c r="F55" s="2" t="s">
        <v>11</v>
      </c>
      <c r="G55" s="2" t="s">
        <v>11</v>
      </c>
      <c r="H55" s="3" t="s">
        <v>23</v>
      </c>
      <c r="J55" s="62">
        <v>7455.61</v>
      </c>
      <c r="N55" s="62">
        <v>7455.61</v>
      </c>
      <c r="P55" s="62">
        <f t="shared" si="1"/>
        <v>7229.5499999999993</v>
      </c>
      <c r="S55" s="75">
        <f t="shared" si="2"/>
        <v>601.71</v>
      </c>
      <c r="V55" s="67">
        <f t="shared" si="3"/>
        <v>500</v>
      </c>
      <c r="W55" s="67">
        <f t="shared" si="4"/>
        <v>7331.2599999999993</v>
      </c>
    </row>
    <row r="56" spans="1:23">
      <c r="A56" s="34">
        <v>54</v>
      </c>
      <c r="B56" s="100">
        <v>42038</v>
      </c>
      <c r="C56" s="101">
        <v>16</v>
      </c>
      <c r="D56" s="100" t="s">
        <v>11</v>
      </c>
      <c r="E56" s="134" t="s">
        <v>140</v>
      </c>
      <c r="F56" s="100">
        <v>42030</v>
      </c>
      <c r="G56" s="100" t="s">
        <v>11</v>
      </c>
      <c r="H56" s="99" t="s">
        <v>23</v>
      </c>
      <c r="I56" s="103">
        <v>160</v>
      </c>
      <c r="J56" s="103"/>
      <c r="K56" s="103"/>
      <c r="L56" s="104">
        <v>160</v>
      </c>
      <c r="M56" s="62">
        <f>M47+K56-L56</f>
        <v>439.0900000000006</v>
      </c>
      <c r="N56" s="69"/>
      <c r="P56" s="62">
        <f t="shared" si="1"/>
        <v>7229.5499999999993</v>
      </c>
      <c r="S56" s="75">
        <f t="shared" si="2"/>
        <v>601.71</v>
      </c>
      <c r="U56" s="70"/>
      <c r="V56" s="67">
        <f t="shared" si="3"/>
        <v>500</v>
      </c>
      <c r="W56" s="67">
        <f t="shared" si="4"/>
        <v>7770.3499999999985</v>
      </c>
    </row>
    <row r="57" spans="1:23" ht="28">
      <c r="A57" s="34">
        <v>55</v>
      </c>
      <c r="B57" s="100">
        <v>42039</v>
      </c>
      <c r="C57" s="101">
        <v>17</v>
      </c>
      <c r="D57" s="100" t="s">
        <v>11</v>
      </c>
      <c r="E57" s="111" t="s">
        <v>213</v>
      </c>
      <c r="F57" s="100"/>
      <c r="G57" s="100" t="s">
        <v>11</v>
      </c>
      <c r="H57" s="99" t="s">
        <v>23</v>
      </c>
      <c r="I57" s="103"/>
      <c r="J57" s="103">
        <v>40.479999999999997</v>
      </c>
      <c r="K57" s="103">
        <v>40.479999999999997</v>
      </c>
      <c r="L57" s="104"/>
      <c r="M57" s="62">
        <f t="shared" ref="M57:M120" si="5">M56+K57-L57</f>
        <v>479.57000000000062</v>
      </c>
      <c r="N57" s="71"/>
      <c r="P57" s="62">
        <f t="shared" si="1"/>
        <v>7229.5499999999993</v>
      </c>
      <c r="S57" s="75">
        <f t="shared" si="2"/>
        <v>601.71</v>
      </c>
      <c r="U57" s="72"/>
      <c r="V57" s="67">
        <f t="shared" si="3"/>
        <v>500</v>
      </c>
      <c r="W57" s="67">
        <f t="shared" si="4"/>
        <v>7810.83</v>
      </c>
    </row>
    <row r="58" spans="1:23">
      <c r="A58" s="34">
        <v>56</v>
      </c>
      <c r="B58" s="100">
        <v>42040</v>
      </c>
      <c r="C58" s="101">
        <v>18</v>
      </c>
      <c r="D58" s="100" t="s">
        <v>149</v>
      </c>
      <c r="E58" s="100" t="s">
        <v>148</v>
      </c>
      <c r="F58" s="100"/>
      <c r="G58" s="100" t="s">
        <v>11</v>
      </c>
      <c r="H58" s="99" t="s">
        <v>150</v>
      </c>
      <c r="I58" s="103"/>
      <c r="J58" s="103"/>
      <c r="K58" s="103">
        <v>7185</v>
      </c>
      <c r="L58" s="104"/>
      <c r="M58" s="62">
        <f t="shared" si="5"/>
        <v>7664.5700000000006</v>
      </c>
      <c r="N58" s="69"/>
      <c r="O58" s="65">
        <v>7185</v>
      </c>
      <c r="P58" s="62">
        <f t="shared" si="1"/>
        <v>44.549999999999272</v>
      </c>
      <c r="S58" s="75">
        <f t="shared" si="2"/>
        <v>601.71</v>
      </c>
      <c r="V58" s="67">
        <f t="shared" si="3"/>
        <v>500</v>
      </c>
      <c r="W58" s="67">
        <f t="shared" si="4"/>
        <v>7810.83</v>
      </c>
    </row>
    <row r="59" spans="1:23">
      <c r="A59" s="34">
        <v>57</v>
      </c>
      <c r="B59" s="100">
        <v>42044</v>
      </c>
      <c r="C59" s="101">
        <v>19</v>
      </c>
      <c r="D59" s="100">
        <v>42038</v>
      </c>
      <c r="E59" s="100" t="s">
        <v>141</v>
      </c>
      <c r="F59" s="100">
        <v>42030</v>
      </c>
      <c r="G59" s="100" t="s">
        <v>11</v>
      </c>
      <c r="H59" s="99" t="s">
        <v>23</v>
      </c>
      <c r="I59" s="103">
        <v>830.03</v>
      </c>
      <c r="J59" s="103"/>
      <c r="K59" s="103"/>
      <c r="L59" s="104">
        <v>830.03</v>
      </c>
      <c r="M59" s="62">
        <f t="shared" si="5"/>
        <v>6834.5400000000009</v>
      </c>
      <c r="N59" s="73"/>
      <c r="O59" s="74"/>
      <c r="P59" s="62">
        <f t="shared" si="1"/>
        <v>44.549999999999272</v>
      </c>
      <c r="S59" s="75">
        <f t="shared" si="2"/>
        <v>601.71</v>
      </c>
      <c r="V59" s="67">
        <f t="shared" si="3"/>
        <v>500</v>
      </c>
      <c r="W59" s="67">
        <f t="shared" si="4"/>
        <v>6980.8</v>
      </c>
    </row>
    <row r="60" spans="1:23">
      <c r="A60" s="34">
        <v>58</v>
      </c>
      <c r="B60" s="100">
        <v>42044</v>
      </c>
      <c r="C60" s="101">
        <v>20</v>
      </c>
      <c r="D60" s="100">
        <v>42034</v>
      </c>
      <c r="E60" s="100" t="s">
        <v>142</v>
      </c>
      <c r="F60" s="100">
        <v>42030</v>
      </c>
      <c r="G60" s="100" t="s">
        <v>11</v>
      </c>
      <c r="H60" s="99" t="s">
        <v>23</v>
      </c>
      <c r="I60" s="103">
        <v>659.26</v>
      </c>
      <c r="J60" s="103"/>
      <c r="K60" s="103"/>
      <c r="L60" s="104">
        <v>659.26</v>
      </c>
      <c r="M60" s="62">
        <f t="shared" si="5"/>
        <v>6175.2800000000007</v>
      </c>
      <c r="N60" s="73"/>
      <c r="O60" s="74"/>
      <c r="P60" s="62">
        <f t="shared" si="1"/>
        <v>44.549999999999272</v>
      </c>
      <c r="S60" s="75">
        <f t="shared" si="2"/>
        <v>601.71</v>
      </c>
      <c r="V60" s="67">
        <f t="shared" si="3"/>
        <v>500</v>
      </c>
      <c r="W60" s="67">
        <f t="shared" si="4"/>
        <v>6321.54</v>
      </c>
    </row>
    <row r="61" spans="1:23">
      <c r="A61" s="34">
        <v>59</v>
      </c>
      <c r="B61" s="100">
        <v>42044</v>
      </c>
      <c r="C61" s="101">
        <v>21</v>
      </c>
      <c r="D61" s="100">
        <v>42034</v>
      </c>
      <c r="E61" s="100" t="s">
        <v>143</v>
      </c>
      <c r="F61" s="100">
        <v>42030</v>
      </c>
      <c r="G61" s="100" t="s">
        <v>11</v>
      </c>
      <c r="H61" s="99" t="s">
        <v>23</v>
      </c>
      <c r="I61" s="103">
        <v>38.15</v>
      </c>
      <c r="J61" s="103"/>
      <c r="K61" s="103"/>
      <c r="L61" s="104">
        <v>38.15</v>
      </c>
      <c r="M61" s="62">
        <f t="shared" si="5"/>
        <v>6137.130000000001</v>
      </c>
      <c r="N61" s="73"/>
      <c r="O61" s="74"/>
      <c r="P61" s="62">
        <f t="shared" si="1"/>
        <v>44.549999999999272</v>
      </c>
      <c r="S61" s="75">
        <f t="shared" si="2"/>
        <v>601.71</v>
      </c>
      <c r="V61" s="67">
        <f t="shared" si="3"/>
        <v>500</v>
      </c>
      <c r="W61" s="67">
        <f t="shared" si="4"/>
        <v>6283.39</v>
      </c>
    </row>
    <row r="62" spans="1:23">
      <c r="A62" s="34">
        <v>60</v>
      </c>
      <c r="B62" s="100">
        <v>42044</v>
      </c>
      <c r="C62" s="101">
        <v>22</v>
      </c>
      <c r="D62" s="100">
        <v>42033</v>
      </c>
      <c r="E62" s="100" t="s">
        <v>144</v>
      </c>
      <c r="F62" s="100">
        <v>42030</v>
      </c>
      <c r="G62" s="100" t="s">
        <v>11</v>
      </c>
      <c r="H62" s="99" t="s">
        <v>23</v>
      </c>
      <c r="I62" s="103">
        <v>28.47</v>
      </c>
      <c r="J62" s="103"/>
      <c r="K62" s="103"/>
      <c r="L62" s="104">
        <v>28.47</v>
      </c>
      <c r="M62" s="62">
        <f t="shared" si="5"/>
        <v>6108.6600000000008</v>
      </c>
      <c r="N62" s="73"/>
      <c r="O62" s="74"/>
      <c r="P62" s="62">
        <f t="shared" si="1"/>
        <v>44.549999999999272</v>
      </c>
      <c r="S62" s="75">
        <f t="shared" si="2"/>
        <v>601.71</v>
      </c>
      <c r="V62" s="67">
        <f t="shared" si="3"/>
        <v>500</v>
      </c>
      <c r="W62" s="67">
        <f t="shared" si="4"/>
        <v>6254.92</v>
      </c>
    </row>
    <row r="63" spans="1:23">
      <c r="A63" s="34">
        <v>61</v>
      </c>
      <c r="B63" s="100">
        <v>42044</v>
      </c>
      <c r="C63" s="101" t="s">
        <v>88</v>
      </c>
      <c r="D63" s="100" t="s">
        <v>11</v>
      </c>
      <c r="E63" s="100" t="s">
        <v>138</v>
      </c>
      <c r="F63" s="100" t="s">
        <v>11</v>
      </c>
      <c r="G63" s="100" t="s">
        <v>11</v>
      </c>
      <c r="H63" s="99" t="s">
        <v>88</v>
      </c>
      <c r="I63" s="103"/>
      <c r="J63" s="103"/>
      <c r="K63" s="103">
        <v>562.46</v>
      </c>
      <c r="L63" s="104"/>
      <c r="M63" s="62">
        <f t="shared" si="5"/>
        <v>6671.1200000000008</v>
      </c>
      <c r="N63" s="73"/>
      <c r="O63" s="74"/>
      <c r="P63" s="62">
        <f t="shared" si="1"/>
        <v>44.549999999999272</v>
      </c>
      <c r="R63" s="62">
        <v>562.46</v>
      </c>
      <c r="S63" s="75">
        <f t="shared" si="2"/>
        <v>39.25</v>
      </c>
      <c r="V63" s="67">
        <f t="shared" si="3"/>
        <v>500</v>
      </c>
      <c r="W63" s="67">
        <f t="shared" si="4"/>
        <v>6254.92</v>
      </c>
    </row>
    <row r="64" spans="1:23">
      <c r="A64" s="34">
        <v>62</v>
      </c>
      <c r="B64" s="100">
        <v>42046</v>
      </c>
      <c r="C64" s="112">
        <v>23</v>
      </c>
      <c r="D64" s="100" t="s">
        <v>11</v>
      </c>
      <c r="E64" s="100" t="s">
        <v>147</v>
      </c>
      <c r="F64" s="100"/>
      <c r="G64" s="100" t="s">
        <v>11</v>
      </c>
      <c r="H64" s="99" t="s">
        <v>23</v>
      </c>
      <c r="I64" s="103"/>
      <c r="J64" s="103">
        <v>160</v>
      </c>
      <c r="K64" s="103">
        <v>160</v>
      </c>
      <c r="L64" s="104"/>
      <c r="M64" s="62">
        <f t="shared" si="5"/>
        <v>6831.1200000000008</v>
      </c>
      <c r="N64" s="70"/>
      <c r="O64" s="70"/>
      <c r="P64" s="62">
        <f t="shared" si="1"/>
        <v>44.549999999999272</v>
      </c>
      <c r="S64" s="75">
        <f t="shared" si="2"/>
        <v>39.25</v>
      </c>
      <c r="V64" s="67">
        <f t="shared" si="3"/>
        <v>500</v>
      </c>
      <c r="W64" s="67">
        <f t="shared" si="4"/>
        <v>6414.92</v>
      </c>
    </row>
    <row r="65" spans="1:23">
      <c r="A65" s="34">
        <v>63</v>
      </c>
      <c r="B65" s="100">
        <v>42059</v>
      </c>
      <c r="C65" s="101">
        <v>24</v>
      </c>
      <c r="D65" s="106">
        <v>42052</v>
      </c>
      <c r="E65" s="100" t="s">
        <v>126</v>
      </c>
      <c r="F65" s="100" t="s">
        <v>11</v>
      </c>
      <c r="G65" s="106">
        <v>42128</v>
      </c>
      <c r="H65" s="99" t="s">
        <v>10</v>
      </c>
      <c r="I65" s="103">
        <v>6.99</v>
      </c>
      <c r="J65" s="103"/>
      <c r="K65" s="103"/>
      <c r="L65" s="104">
        <v>6.99</v>
      </c>
      <c r="M65" s="62">
        <f t="shared" si="5"/>
        <v>6824.130000000001</v>
      </c>
      <c r="P65" s="62">
        <f t="shared" si="1"/>
        <v>44.549999999999272</v>
      </c>
      <c r="S65" s="75">
        <f t="shared" si="2"/>
        <v>39.25</v>
      </c>
      <c r="V65" s="67">
        <f t="shared" si="3"/>
        <v>500</v>
      </c>
      <c r="W65" s="67">
        <f t="shared" si="4"/>
        <v>6407.93</v>
      </c>
    </row>
    <row r="66" spans="1:23">
      <c r="A66" s="34">
        <v>64</v>
      </c>
      <c r="B66" s="100">
        <v>42075</v>
      </c>
      <c r="C66" s="101">
        <v>25</v>
      </c>
      <c r="D66" s="100">
        <v>42031</v>
      </c>
      <c r="E66" s="100" t="s">
        <v>145</v>
      </c>
      <c r="F66" s="100">
        <v>42030</v>
      </c>
      <c r="G66" s="100" t="s">
        <v>11</v>
      </c>
      <c r="H66" s="102" t="s">
        <v>23</v>
      </c>
      <c r="I66" s="105">
        <v>50</v>
      </c>
      <c r="J66" s="103"/>
      <c r="K66" s="103"/>
      <c r="L66" s="104">
        <v>50</v>
      </c>
      <c r="M66" s="62">
        <f t="shared" si="5"/>
        <v>6774.130000000001</v>
      </c>
      <c r="P66" s="62">
        <f t="shared" si="1"/>
        <v>44.549999999999272</v>
      </c>
      <c r="S66" s="75">
        <f t="shared" si="2"/>
        <v>39.25</v>
      </c>
      <c r="V66" s="67">
        <f t="shared" si="3"/>
        <v>500</v>
      </c>
      <c r="W66" s="67">
        <f t="shared" si="4"/>
        <v>6357.93</v>
      </c>
    </row>
    <row r="67" spans="1:23">
      <c r="A67" s="34">
        <v>65</v>
      </c>
      <c r="B67" s="35">
        <v>42075</v>
      </c>
      <c r="C67" s="101">
        <v>26</v>
      </c>
      <c r="D67" s="80" t="s">
        <v>11</v>
      </c>
      <c r="E67" s="80" t="s">
        <v>146</v>
      </c>
      <c r="F67" s="100">
        <v>42030</v>
      </c>
      <c r="G67" s="35" t="s">
        <v>11</v>
      </c>
      <c r="H67" s="37" t="s">
        <v>23</v>
      </c>
      <c r="I67" s="62">
        <v>5</v>
      </c>
      <c r="L67" s="65">
        <v>5</v>
      </c>
      <c r="M67" s="62">
        <f t="shared" si="5"/>
        <v>6769.130000000001</v>
      </c>
      <c r="P67" s="62">
        <f t="shared" si="1"/>
        <v>44.549999999999272</v>
      </c>
      <c r="S67" s="75">
        <f t="shared" si="2"/>
        <v>39.25</v>
      </c>
      <c r="V67" s="67">
        <f t="shared" si="3"/>
        <v>500</v>
      </c>
      <c r="W67" s="67">
        <f t="shared" si="4"/>
        <v>6352.93</v>
      </c>
    </row>
    <row r="68" spans="1:23">
      <c r="A68" s="34">
        <v>66</v>
      </c>
      <c r="B68" s="35">
        <v>42087</v>
      </c>
      <c r="C68" s="101">
        <v>27</v>
      </c>
      <c r="D68" s="80">
        <v>42080</v>
      </c>
      <c r="E68" s="100" t="s">
        <v>126</v>
      </c>
      <c r="F68" s="35" t="s">
        <v>11</v>
      </c>
      <c r="G68" s="106">
        <v>42128</v>
      </c>
      <c r="H68" s="37" t="s">
        <v>10</v>
      </c>
      <c r="I68" s="62">
        <v>6.99</v>
      </c>
      <c r="L68" s="65">
        <v>6.99</v>
      </c>
      <c r="M68" s="62">
        <f t="shared" si="5"/>
        <v>6762.1400000000012</v>
      </c>
      <c r="O68" s="62"/>
      <c r="P68" s="62">
        <f t="shared" ref="P68:P131" si="6">P67+N68-O68</f>
        <v>44.549999999999272</v>
      </c>
      <c r="S68" s="75">
        <f t="shared" ref="S68:S131" si="7">S67+Q68-R68</f>
        <v>39.25</v>
      </c>
      <c r="V68" s="67">
        <f t="shared" ref="V68:V131" si="8">V67+U68-T68</f>
        <v>500</v>
      </c>
      <c r="W68" s="67">
        <f t="shared" si="4"/>
        <v>6345.9400000000005</v>
      </c>
    </row>
    <row r="69" spans="1:23">
      <c r="A69" s="34">
        <v>67</v>
      </c>
      <c r="B69" s="80">
        <v>42095</v>
      </c>
      <c r="C69" s="36" t="s">
        <v>83</v>
      </c>
      <c r="D69" s="35">
        <v>42095</v>
      </c>
      <c r="E69" s="35" t="s">
        <v>82</v>
      </c>
      <c r="F69" s="35" t="s">
        <v>11</v>
      </c>
      <c r="G69" s="35" t="s">
        <v>11</v>
      </c>
      <c r="H69" s="37" t="s">
        <v>83</v>
      </c>
      <c r="J69" s="62">
        <v>1.22</v>
      </c>
      <c r="K69" s="62">
        <v>1.22</v>
      </c>
      <c r="M69" s="62">
        <f t="shared" si="5"/>
        <v>6763.3600000000015</v>
      </c>
      <c r="P69" s="62">
        <f t="shared" si="6"/>
        <v>44.549999999999272</v>
      </c>
      <c r="S69" s="75">
        <f t="shared" si="7"/>
        <v>39.25</v>
      </c>
      <c r="V69" s="67">
        <f t="shared" si="8"/>
        <v>500</v>
      </c>
      <c r="W69" s="67">
        <f t="shared" si="4"/>
        <v>6347.1600000000008</v>
      </c>
    </row>
    <row r="70" spans="1:23">
      <c r="A70" s="34">
        <v>68</v>
      </c>
      <c r="B70" s="35">
        <v>42114</v>
      </c>
      <c r="C70" s="36">
        <v>28</v>
      </c>
      <c r="D70" s="35">
        <v>42109</v>
      </c>
      <c r="E70" s="80" t="s">
        <v>183</v>
      </c>
      <c r="F70" s="35">
        <v>42109</v>
      </c>
      <c r="G70" s="80">
        <v>42231</v>
      </c>
      <c r="H70" s="44" t="s">
        <v>9</v>
      </c>
      <c r="I70" s="62">
        <v>248.19</v>
      </c>
      <c r="L70" s="62">
        <v>248.19</v>
      </c>
      <c r="M70" s="62">
        <f t="shared" si="5"/>
        <v>6515.1700000000019</v>
      </c>
      <c r="P70" s="62">
        <f t="shared" si="6"/>
        <v>44.549999999999272</v>
      </c>
      <c r="S70" s="75">
        <f t="shared" si="7"/>
        <v>39.25</v>
      </c>
      <c r="V70" s="67">
        <f t="shared" si="8"/>
        <v>500</v>
      </c>
      <c r="W70" s="67">
        <f t="shared" si="4"/>
        <v>6098.9700000000012</v>
      </c>
    </row>
    <row r="71" spans="1:23">
      <c r="A71" s="34">
        <v>69</v>
      </c>
      <c r="B71" s="35">
        <v>42116</v>
      </c>
      <c r="C71" s="36">
        <v>29</v>
      </c>
      <c r="D71" s="35" t="s">
        <v>11</v>
      </c>
      <c r="E71" s="35" t="s">
        <v>214</v>
      </c>
      <c r="F71" s="35">
        <v>42030</v>
      </c>
      <c r="G71" s="35" t="s">
        <v>11</v>
      </c>
      <c r="H71" s="79" t="s">
        <v>150</v>
      </c>
      <c r="L71" s="65">
        <v>200</v>
      </c>
      <c r="M71" s="62">
        <f t="shared" si="5"/>
        <v>6315.1700000000019</v>
      </c>
      <c r="P71" s="62">
        <f t="shared" si="6"/>
        <v>44.549999999999272</v>
      </c>
      <c r="S71" s="75">
        <f t="shared" si="7"/>
        <v>39.25</v>
      </c>
      <c r="T71" s="62">
        <v>200</v>
      </c>
      <c r="V71" s="67">
        <f t="shared" si="8"/>
        <v>300</v>
      </c>
      <c r="W71" s="67">
        <f t="shared" si="4"/>
        <v>6098.9700000000012</v>
      </c>
    </row>
    <row r="72" spans="1:23">
      <c r="A72" s="34">
        <v>70</v>
      </c>
      <c r="B72" s="80">
        <v>42116</v>
      </c>
      <c r="C72" s="36">
        <v>30</v>
      </c>
      <c r="D72" s="35" t="s">
        <v>11</v>
      </c>
      <c r="E72" s="35" t="s">
        <v>164</v>
      </c>
      <c r="F72" s="35">
        <v>42030</v>
      </c>
      <c r="G72" s="35" t="s">
        <v>11</v>
      </c>
      <c r="H72" s="37" t="s">
        <v>150</v>
      </c>
      <c r="L72" s="65">
        <v>300</v>
      </c>
      <c r="M72" s="62">
        <f t="shared" si="5"/>
        <v>6015.1700000000019</v>
      </c>
      <c r="P72" s="62">
        <f t="shared" si="6"/>
        <v>44.549999999999272</v>
      </c>
      <c r="S72" s="75">
        <f t="shared" si="7"/>
        <v>39.25</v>
      </c>
      <c r="T72" s="62">
        <v>300</v>
      </c>
      <c r="V72" s="67">
        <f t="shared" si="8"/>
        <v>0</v>
      </c>
      <c r="W72" s="67">
        <f t="shared" ref="W72:W135" si="9">M72+P72+S72-V72</f>
        <v>6098.9700000000012</v>
      </c>
    </row>
    <row r="73" spans="1:23">
      <c r="A73" s="34">
        <v>71</v>
      </c>
      <c r="B73" s="35">
        <v>42116</v>
      </c>
      <c r="C73" s="36">
        <v>31</v>
      </c>
      <c r="D73" s="35" t="s">
        <v>168</v>
      </c>
      <c r="E73" s="35" t="s">
        <v>166</v>
      </c>
      <c r="F73" s="35">
        <v>42109</v>
      </c>
      <c r="G73" s="106">
        <v>42128</v>
      </c>
      <c r="H73" s="37" t="s">
        <v>10</v>
      </c>
      <c r="I73" s="62">
        <v>14.04</v>
      </c>
      <c r="L73" s="65">
        <v>14.04</v>
      </c>
      <c r="M73" s="62">
        <f t="shared" si="5"/>
        <v>6001.1300000000019</v>
      </c>
      <c r="P73" s="62">
        <f t="shared" si="6"/>
        <v>44.549999999999272</v>
      </c>
      <c r="S73" s="75">
        <f t="shared" si="7"/>
        <v>39.25</v>
      </c>
      <c r="V73" s="67">
        <f t="shared" si="8"/>
        <v>0</v>
      </c>
      <c r="W73" s="67">
        <f t="shared" si="9"/>
        <v>6084.9300000000012</v>
      </c>
    </row>
    <row r="74" spans="1:23">
      <c r="A74" s="34">
        <v>72</v>
      </c>
      <c r="B74" s="35">
        <v>42117</v>
      </c>
      <c r="C74" s="36">
        <v>32</v>
      </c>
      <c r="D74" s="35">
        <v>42111</v>
      </c>
      <c r="E74" s="35" t="s">
        <v>126</v>
      </c>
      <c r="F74" s="35" t="s">
        <v>11</v>
      </c>
      <c r="G74" s="106">
        <v>42128</v>
      </c>
      <c r="H74" s="37" t="s">
        <v>10</v>
      </c>
      <c r="I74" s="62">
        <v>6.99</v>
      </c>
      <c r="L74" s="65">
        <v>6.99</v>
      </c>
      <c r="M74" s="62">
        <f t="shared" si="5"/>
        <v>5994.1400000000021</v>
      </c>
      <c r="P74" s="62">
        <f t="shared" si="6"/>
        <v>44.549999999999272</v>
      </c>
      <c r="S74" s="75">
        <f t="shared" si="7"/>
        <v>39.25</v>
      </c>
      <c r="V74" s="67">
        <f t="shared" si="8"/>
        <v>0</v>
      </c>
      <c r="W74" s="67">
        <f t="shared" si="9"/>
        <v>6077.9400000000014</v>
      </c>
    </row>
    <row r="75" spans="1:23">
      <c r="A75" s="34">
        <v>73</v>
      </c>
      <c r="B75" s="35">
        <v>42121</v>
      </c>
      <c r="C75" s="36">
        <v>33</v>
      </c>
      <c r="D75" s="35">
        <v>42076</v>
      </c>
      <c r="E75" s="35" t="s">
        <v>167</v>
      </c>
      <c r="F75" s="35">
        <v>42030</v>
      </c>
      <c r="G75" s="35" t="s">
        <v>11</v>
      </c>
      <c r="H75" s="37" t="s">
        <v>23</v>
      </c>
      <c r="I75" s="62">
        <v>1022.24</v>
      </c>
      <c r="L75" s="65">
        <v>1022.24</v>
      </c>
      <c r="M75" s="62">
        <f t="shared" si="5"/>
        <v>4971.9000000000024</v>
      </c>
      <c r="P75" s="62">
        <f t="shared" si="6"/>
        <v>44.549999999999272</v>
      </c>
      <c r="S75" s="75">
        <f t="shared" si="7"/>
        <v>39.25</v>
      </c>
      <c r="V75" s="67">
        <f t="shared" si="8"/>
        <v>0</v>
      </c>
      <c r="W75" s="67">
        <f t="shared" si="9"/>
        <v>5055.7000000000016</v>
      </c>
    </row>
    <row r="76" spans="1:23">
      <c r="A76" s="34">
        <v>74</v>
      </c>
      <c r="B76" s="35">
        <v>42123</v>
      </c>
      <c r="C76" s="36">
        <v>34</v>
      </c>
      <c r="D76" s="35" t="s">
        <v>11</v>
      </c>
      <c r="E76" s="35" t="s">
        <v>209</v>
      </c>
      <c r="F76" s="35" t="s">
        <v>11</v>
      </c>
      <c r="G76" s="35" t="s">
        <v>11</v>
      </c>
      <c r="H76" s="79" t="s">
        <v>150</v>
      </c>
      <c r="K76" s="62">
        <v>200</v>
      </c>
      <c r="M76" s="62">
        <f t="shared" si="5"/>
        <v>5171.9000000000024</v>
      </c>
      <c r="P76" s="62">
        <f t="shared" si="6"/>
        <v>44.549999999999272</v>
      </c>
      <c r="S76" s="75">
        <f t="shared" si="7"/>
        <v>39.25</v>
      </c>
      <c r="U76" s="62">
        <v>200</v>
      </c>
      <c r="V76" s="67">
        <f t="shared" si="8"/>
        <v>200</v>
      </c>
      <c r="W76" s="67">
        <f t="shared" si="9"/>
        <v>5055.7000000000016</v>
      </c>
    </row>
    <row r="77" spans="1:23">
      <c r="A77" s="34">
        <v>75</v>
      </c>
      <c r="B77" s="35">
        <v>42128</v>
      </c>
      <c r="C77" s="36">
        <v>35</v>
      </c>
      <c r="D77" s="35">
        <v>42012</v>
      </c>
      <c r="E77" s="35" t="s">
        <v>239</v>
      </c>
      <c r="F77" s="35">
        <v>42030</v>
      </c>
      <c r="G77" s="35" t="s">
        <v>11</v>
      </c>
      <c r="H77" s="37" t="s">
        <v>23</v>
      </c>
      <c r="I77" s="62">
        <v>120.13</v>
      </c>
      <c r="L77" s="65">
        <v>120.13</v>
      </c>
      <c r="M77" s="109">
        <f t="shared" si="5"/>
        <v>5051.7700000000023</v>
      </c>
      <c r="P77" s="62">
        <f t="shared" si="6"/>
        <v>44.549999999999272</v>
      </c>
      <c r="S77" s="75">
        <f t="shared" si="7"/>
        <v>39.25</v>
      </c>
      <c r="V77" s="67">
        <f t="shared" si="8"/>
        <v>200</v>
      </c>
      <c r="W77" s="67">
        <f t="shared" si="9"/>
        <v>4935.5700000000015</v>
      </c>
    </row>
    <row r="78" spans="1:23">
      <c r="A78" s="34">
        <v>76</v>
      </c>
      <c r="B78" s="2">
        <v>42128</v>
      </c>
      <c r="C78" s="36">
        <v>36</v>
      </c>
      <c r="D78" s="82">
        <v>42346</v>
      </c>
      <c r="E78" s="2" t="s">
        <v>169</v>
      </c>
      <c r="F78" s="35">
        <v>42030</v>
      </c>
      <c r="G78" s="2" t="s">
        <v>11</v>
      </c>
      <c r="H78" s="3" t="s">
        <v>23</v>
      </c>
      <c r="I78" s="62">
        <v>128.25</v>
      </c>
      <c r="L78" s="65">
        <v>128.25</v>
      </c>
      <c r="M78" s="62">
        <f t="shared" si="5"/>
        <v>4923.5200000000023</v>
      </c>
      <c r="P78" s="62">
        <f t="shared" si="6"/>
        <v>44.549999999999272</v>
      </c>
      <c r="S78" s="75">
        <f t="shared" si="7"/>
        <v>39.25</v>
      </c>
      <c r="V78" s="67">
        <f t="shared" si="8"/>
        <v>200</v>
      </c>
      <c r="W78" s="67">
        <f t="shared" si="9"/>
        <v>4807.3200000000015</v>
      </c>
    </row>
    <row r="79" spans="1:23">
      <c r="A79" s="34">
        <v>77</v>
      </c>
      <c r="B79" s="2">
        <v>42128</v>
      </c>
      <c r="C79" s="36">
        <v>37</v>
      </c>
      <c r="D79" s="2" t="s">
        <v>11</v>
      </c>
      <c r="E79" s="2" t="s">
        <v>170</v>
      </c>
      <c r="F79" s="2">
        <v>42109</v>
      </c>
      <c r="G79" s="2">
        <v>42231</v>
      </c>
      <c r="H79" s="44" t="s">
        <v>9</v>
      </c>
      <c r="J79" s="62">
        <v>40</v>
      </c>
      <c r="K79" s="62">
        <v>40</v>
      </c>
      <c r="M79" s="62">
        <f t="shared" si="5"/>
        <v>4963.5200000000023</v>
      </c>
      <c r="P79" s="62">
        <f t="shared" si="6"/>
        <v>44.549999999999272</v>
      </c>
      <c r="S79" s="75">
        <f t="shared" si="7"/>
        <v>39.25</v>
      </c>
      <c r="V79" s="67">
        <f t="shared" si="8"/>
        <v>200</v>
      </c>
      <c r="W79" s="67">
        <f t="shared" si="9"/>
        <v>4847.3200000000015</v>
      </c>
    </row>
    <row r="80" spans="1:23">
      <c r="A80" s="34">
        <v>78</v>
      </c>
      <c r="B80" s="2">
        <v>41763</v>
      </c>
      <c r="C80" s="36">
        <v>38</v>
      </c>
      <c r="D80" s="82">
        <v>42026</v>
      </c>
      <c r="E80" s="2" t="s">
        <v>171</v>
      </c>
      <c r="F80" s="2">
        <v>42030</v>
      </c>
      <c r="G80" s="2" t="s">
        <v>11</v>
      </c>
      <c r="H80" s="3" t="s">
        <v>23</v>
      </c>
      <c r="I80" s="62">
        <v>38.869999999999997</v>
      </c>
      <c r="L80" s="65">
        <v>38.869999999999997</v>
      </c>
      <c r="M80" s="62">
        <f t="shared" si="5"/>
        <v>4924.6500000000024</v>
      </c>
      <c r="P80" s="62">
        <f t="shared" si="6"/>
        <v>44.549999999999272</v>
      </c>
      <c r="S80" s="75">
        <f t="shared" si="7"/>
        <v>39.25</v>
      </c>
      <c r="V80" s="67">
        <f t="shared" si="8"/>
        <v>200</v>
      </c>
      <c r="W80" s="67">
        <f t="shared" si="9"/>
        <v>4808.4500000000016</v>
      </c>
    </row>
    <row r="81" spans="1:23">
      <c r="A81" s="34">
        <v>79</v>
      </c>
      <c r="B81" s="2">
        <v>42128</v>
      </c>
      <c r="C81" s="36">
        <v>39</v>
      </c>
      <c r="D81" s="2">
        <v>42118</v>
      </c>
      <c r="E81" s="2" t="s">
        <v>166</v>
      </c>
      <c r="F81" s="2">
        <v>42109</v>
      </c>
      <c r="G81" s="2">
        <v>42128</v>
      </c>
      <c r="H81" s="3" t="s">
        <v>10</v>
      </c>
      <c r="I81" s="62">
        <v>16</v>
      </c>
      <c r="L81" s="65">
        <v>16</v>
      </c>
      <c r="M81" s="62">
        <f t="shared" si="5"/>
        <v>4908.6500000000024</v>
      </c>
      <c r="P81" s="62">
        <f t="shared" si="6"/>
        <v>44.549999999999272</v>
      </c>
      <c r="S81" s="75">
        <f t="shared" si="7"/>
        <v>39.25</v>
      </c>
      <c r="V81" s="67">
        <f t="shared" si="8"/>
        <v>200</v>
      </c>
      <c r="W81" s="67">
        <f t="shared" si="9"/>
        <v>4792.4500000000016</v>
      </c>
    </row>
    <row r="82" spans="1:23">
      <c r="A82" s="34">
        <v>80</v>
      </c>
      <c r="B82" s="2" t="s">
        <v>11</v>
      </c>
      <c r="C82" s="36" t="s">
        <v>88</v>
      </c>
      <c r="D82" s="2">
        <v>42128</v>
      </c>
      <c r="E82" s="2" t="s">
        <v>175</v>
      </c>
      <c r="F82" s="2" t="s">
        <v>11</v>
      </c>
      <c r="G82" s="2" t="s">
        <v>11</v>
      </c>
      <c r="H82" s="3" t="s">
        <v>88</v>
      </c>
      <c r="J82" s="62">
        <v>64.989999999999995</v>
      </c>
      <c r="M82" s="62">
        <f t="shared" si="5"/>
        <v>4908.6500000000024</v>
      </c>
      <c r="P82" s="62">
        <f t="shared" si="6"/>
        <v>44.549999999999272</v>
      </c>
      <c r="Q82" s="62">
        <v>64.989999999999995</v>
      </c>
      <c r="S82" s="75">
        <f t="shared" si="7"/>
        <v>104.24</v>
      </c>
      <c r="W82" s="67">
        <f t="shared" si="9"/>
        <v>5057.4400000000014</v>
      </c>
    </row>
    <row r="83" spans="1:23">
      <c r="A83" s="34">
        <v>81</v>
      </c>
      <c r="B83" s="2">
        <v>42129</v>
      </c>
      <c r="C83" s="36">
        <v>40</v>
      </c>
      <c r="D83" s="2" t="s">
        <v>11</v>
      </c>
      <c r="E83" s="2" t="s">
        <v>170</v>
      </c>
      <c r="F83" s="2">
        <v>42109</v>
      </c>
      <c r="G83" s="2">
        <v>42231</v>
      </c>
      <c r="H83" s="44" t="s">
        <v>9</v>
      </c>
      <c r="J83" s="62">
        <v>40</v>
      </c>
      <c r="K83" s="62">
        <v>40</v>
      </c>
      <c r="M83" s="62">
        <f t="shared" si="5"/>
        <v>4948.6500000000024</v>
      </c>
      <c r="P83" s="62">
        <f t="shared" si="6"/>
        <v>44.549999999999272</v>
      </c>
      <c r="S83" s="75">
        <f t="shared" si="7"/>
        <v>104.24</v>
      </c>
      <c r="V83" s="67">
        <f>V81+U83-T83</f>
        <v>200</v>
      </c>
      <c r="W83" s="67">
        <f t="shared" si="9"/>
        <v>4897.4400000000014</v>
      </c>
    </row>
    <row r="84" spans="1:23">
      <c r="A84" s="34">
        <v>82</v>
      </c>
      <c r="B84" s="2">
        <v>42130</v>
      </c>
      <c r="C84" s="36">
        <v>41</v>
      </c>
      <c r="D84" s="2" t="s">
        <v>11</v>
      </c>
      <c r="E84" s="93" t="s">
        <v>170</v>
      </c>
      <c r="F84" s="2">
        <v>42109</v>
      </c>
      <c r="G84" s="2">
        <v>42231</v>
      </c>
      <c r="H84" s="44" t="s">
        <v>9</v>
      </c>
      <c r="J84" s="62">
        <v>40</v>
      </c>
      <c r="K84" s="62">
        <v>40</v>
      </c>
      <c r="M84" s="62">
        <f t="shared" si="5"/>
        <v>4988.6500000000024</v>
      </c>
      <c r="P84" s="62">
        <f t="shared" si="6"/>
        <v>44.549999999999272</v>
      </c>
      <c r="S84" s="75">
        <f t="shared" si="7"/>
        <v>104.24</v>
      </c>
      <c r="V84" s="67">
        <f t="shared" si="8"/>
        <v>200</v>
      </c>
      <c r="W84" s="67">
        <f t="shared" si="9"/>
        <v>4937.4400000000014</v>
      </c>
    </row>
    <row r="85" spans="1:23">
      <c r="A85" s="34">
        <v>83</v>
      </c>
      <c r="B85" s="2">
        <v>42130</v>
      </c>
      <c r="C85" s="36">
        <v>42</v>
      </c>
      <c r="D85" s="2" t="s">
        <v>11</v>
      </c>
      <c r="E85" s="93" t="s">
        <v>170</v>
      </c>
      <c r="F85" s="2">
        <v>42109</v>
      </c>
      <c r="G85" s="2">
        <v>42231</v>
      </c>
      <c r="H85" s="44" t="s">
        <v>9</v>
      </c>
      <c r="J85" s="62">
        <v>40</v>
      </c>
      <c r="K85" s="62">
        <v>40</v>
      </c>
      <c r="M85" s="62">
        <f t="shared" si="5"/>
        <v>5028.6500000000024</v>
      </c>
      <c r="P85" s="62">
        <f t="shared" si="6"/>
        <v>44.549999999999272</v>
      </c>
      <c r="S85" s="75">
        <f t="shared" si="7"/>
        <v>104.24</v>
      </c>
      <c r="V85" s="67">
        <f t="shared" si="8"/>
        <v>200</v>
      </c>
      <c r="W85" s="67">
        <f t="shared" si="9"/>
        <v>4977.4400000000014</v>
      </c>
    </row>
    <row r="86" spans="1:23">
      <c r="A86" s="34">
        <v>84</v>
      </c>
      <c r="B86" s="2">
        <v>42130</v>
      </c>
      <c r="C86" s="36">
        <v>43</v>
      </c>
      <c r="D86" s="2" t="s">
        <v>11</v>
      </c>
      <c r="E86" s="93" t="s">
        <v>170</v>
      </c>
      <c r="F86" s="2">
        <v>42109</v>
      </c>
      <c r="G86" s="2">
        <v>42231</v>
      </c>
      <c r="H86" s="44" t="s">
        <v>9</v>
      </c>
      <c r="J86" s="62">
        <v>40</v>
      </c>
      <c r="K86" s="62">
        <v>40</v>
      </c>
      <c r="M86" s="62">
        <f t="shared" si="5"/>
        <v>5068.6500000000024</v>
      </c>
      <c r="P86" s="62">
        <f t="shared" si="6"/>
        <v>44.549999999999272</v>
      </c>
      <c r="S86" s="75">
        <f t="shared" si="7"/>
        <v>104.24</v>
      </c>
      <c r="V86" s="67">
        <f t="shared" si="8"/>
        <v>200</v>
      </c>
      <c r="W86" s="67">
        <f t="shared" si="9"/>
        <v>5017.4400000000014</v>
      </c>
    </row>
    <row r="87" spans="1:23">
      <c r="A87" s="34">
        <v>85</v>
      </c>
      <c r="B87" s="2">
        <v>42130</v>
      </c>
      <c r="C87" s="36">
        <v>44</v>
      </c>
      <c r="D87" s="2" t="s">
        <v>11</v>
      </c>
      <c r="E87" s="93" t="s">
        <v>170</v>
      </c>
      <c r="F87" s="2">
        <v>42109</v>
      </c>
      <c r="G87" s="2">
        <v>42231</v>
      </c>
      <c r="H87" s="44" t="s">
        <v>9</v>
      </c>
      <c r="J87" s="62">
        <v>40</v>
      </c>
      <c r="K87" s="62">
        <v>40</v>
      </c>
      <c r="M87" s="62">
        <f t="shared" si="5"/>
        <v>5108.6500000000024</v>
      </c>
      <c r="P87" s="62">
        <f t="shared" si="6"/>
        <v>44.549999999999272</v>
      </c>
      <c r="S87" s="75">
        <f t="shared" si="7"/>
        <v>104.24</v>
      </c>
      <c r="V87" s="67">
        <f t="shared" si="8"/>
        <v>200</v>
      </c>
      <c r="W87" s="67">
        <f t="shared" si="9"/>
        <v>5057.4400000000014</v>
      </c>
    </row>
    <row r="88" spans="1:23">
      <c r="A88" s="34">
        <v>86</v>
      </c>
      <c r="B88" s="2">
        <v>42131</v>
      </c>
      <c r="C88" s="36">
        <v>45</v>
      </c>
      <c r="D88" s="2" t="s">
        <v>11</v>
      </c>
      <c r="E88" s="93" t="s">
        <v>170</v>
      </c>
      <c r="F88" s="2">
        <v>42109</v>
      </c>
      <c r="G88" s="2">
        <v>42231</v>
      </c>
      <c r="H88" s="44" t="s">
        <v>9</v>
      </c>
      <c r="J88" s="62">
        <v>40</v>
      </c>
      <c r="K88" s="62">
        <v>40</v>
      </c>
      <c r="M88" s="62">
        <f t="shared" si="5"/>
        <v>5148.6500000000024</v>
      </c>
      <c r="P88" s="62">
        <f t="shared" si="6"/>
        <v>44.549999999999272</v>
      </c>
      <c r="S88" s="75">
        <f t="shared" si="7"/>
        <v>104.24</v>
      </c>
      <c r="V88" s="67">
        <f t="shared" si="8"/>
        <v>200</v>
      </c>
      <c r="W88" s="67">
        <f t="shared" si="9"/>
        <v>5097.4400000000014</v>
      </c>
    </row>
    <row r="89" spans="1:23">
      <c r="A89" s="34">
        <v>87</v>
      </c>
      <c r="B89" s="2">
        <v>42131</v>
      </c>
      <c r="C89" s="36">
        <v>46</v>
      </c>
      <c r="D89" s="2" t="s">
        <v>11</v>
      </c>
      <c r="E89" s="93" t="s">
        <v>170</v>
      </c>
      <c r="F89" s="2">
        <v>42109</v>
      </c>
      <c r="G89" s="2">
        <v>42231</v>
      </c>
      <c r="H89" s="44" t="s">
        <v>9</v>
      </c>
      <c r="J89" s="62">
        <v>40</v>
      </c>
      <c r="K89" s="62">
        <v>40</v>
      </c>
      <c r="M89" s="62">
        <f t="shared" si="5"/>
        <v>5188.6500000000024</v>
      </c>
      <c r="P89" s="62">
        <f t="shared" si="6"/>
        <v>44.549999999999272</v>
      </c>
      <c r="S89" s="75">
        <f t="shared" si="7"/>
        <v>104.24</v>
      </c>
      <c r="V89" s="67">
        <f t="shared" si="8"/>
        <v>200</v>
      </c>
      <c r="W89" s="67">
        <f t="shared" si="9"/>
        <v>5137.4400000000014</v>
      </c>
    </row>
    <row r="90" spans="1:23">
      <c r="A90" s="34">
        <v>88</v>
      </c>
      <c r="B90" s="2">
        <v>42131</v>
      </c>
      <c r="C90" s="36">
        <v>47</v>
      </c>
      <c r="D90" s="2" t="s">
        <v>11</v>
      </c>
      <c r="E90" s="93" t="s">
        <v>170</v>
      </c>
      <c r="F90" s="2">
        <v>42109</v>
      </c>
      <c r="G90" s="2">
        <v>42231</v>
      </c>
      <c r="H90" s="44" t="s">
        <v>9</v>
      </c>
      <c r="J90" s="62">
        <v>40</v>
      </c>
      <c r="K90" s="62">
        <v>40</v>
      </c>
      <c r="M90" s="62">
        <f t="shared" si="5"/>
        <v>5228.6500000000024</v>
      </c>
      <c r="P90" s="62">
        <f t="shared" si="6"/>
        <v>44.549999999999272</v>
      </c>
      <c r="S90" s="75">
        <f t="shared" si="7"/>
        <v>104.24</v>
      </c>
      <c r="V90" s="67">
        <f t="shared" si="8"/>
        <v>200</v>
      </c>
      <c r="W90" s="67">
        <f t="shared" si="9"/>
        <v>5177.4400000000014</v>
      </c>
    </row>
    <row r="91" spans="1:23">
      <c r="A91" s="34">
        <v>89</v>
      </c>
      <c r="B91" s="2">
        <v>42131</v>
      </c>
      <c r="C91" s="36">
        <v>48</v>
      </c>
      <c r="D91" s="2" t="s">
        <v>11</v>
      </c>
      <c r="E91" s="93" t="s">
        <v>170</v>
      </c>
      <c r="F91" s="2">
        <v>42109</v>
      </c>
      <c r="G91" s="2">
        <v>42231</v>
      </c>
      <c r="H91" s="44" t="s">
        <v>9</v>
      </c>
      <c r="J91" s="62">
        <v>40</v>
      </c>
      <c r="K91" s="62">
        <v>40</v>
      </c>
      <c r="M91" s="62">
        <f t="shared" si="5"/>
        <v>5268.6500000000024</v>
      </c>
      <c r="P91" s="62">
        <f t="shared" si="6"/>
        <v>44.549999999999272</v>
      </c>
      <c r="S91" s="75">
        <f t="shared" si="7"/>
        <v>104.24</v>
      </c>
      <c r="V91" s="67">
        <f t="shared" si="8"/>
        <v>200</v>
      </c>
      <c r="W91" s="67">
        <f t="shared" si="9"/>
        <v>5217.4400000000014</v>
      </c>
    </row>
    <row r="92" spans="1:23">
      <c r="A92" s="34">
        <v>90</v>
      </c>
      <c r="B92" s="2">
        <v>42132</v>
      </c>
      <c r="C92" s="36">
        <v>49</v>
      </c>
      <c r="D92" s="2" t="s">
        <v>11</v>
      </c>
      <c r="E92" s="93" t="s">
        <v>170</v>
      </c>
      <c r="F92" s="2">
        <v>42109</v>
      </c>
      <c r="G92" s="2">
        <v>42231</v>
      </c>
      <c r="H92" s="44" t="s">
        <v>9</v>
      </c>
      <c r="J92" s="62">
        <v>40</v>
      </c>
      <c r="K92" s="62">
        <v>40</v>
      </c>
      <c r="M92" s="62">
        <f t="shared" si="5"/>
        <v>5308.6500000000024</v>
      </c>
      <c r="P92" s="62">
        <f t="shared" si="6"/>
        <v>44.549999999999272</v>
      </c>
      <c r="S92" s="75">
        <f t="shared" si="7"/>
        <v>104.24</v>
      </c>
      <c r="V92" s="67">
        <f t="shared" si="8"/>
        <v>200</v>
      </c>
      <c r="W92" s="67">
        <f t="shared" si="9"/>
        <v>5257.4400000000014</v>
      </c>
    </row>
    <row r="93" spans="1:23">
      <c r="A93" s="34">
        <v>91</v>
      </c>
      <c r="B93" s="2">
        <v>42132</v>
      </c>
      <c r="C93" s="36">
        <v>50</v>
      </c>
      <c r="D93" s="2" t="s">
        <v>11</v>
      </c>
      <c r="E93" s="93" t="s">
        <v>170</v>
      </c>
      <c r="F93" s="2">
        <v>42109</v>
      </c>
      <c r="G93" s="2">
        <v>42231</v>
      </c>
      <c r="H93" s="44" t="s">
        <v>9</v>
      </c>
      <c r="J93" s="62">
        <v>40</v>
      </c>
      <c r="K93" s="62">
        <v>40</v>
      </c>
      <c r="M93" s="62">
        <f t="shared" si="5"/>
        <v>5348.6500000000024</v>
      </c>
      <c r="P93" s="62">
        <f t="shared" si="6"/>
        <v>44.549999999999272</v>
      </c>
      <c r="S93" s="75">
        <f t="shared" si="7"/>
        <v>104.24</v>
      </c>
      <c r="V93" s="67">
        <f t="shared" si="8"/>
        <v>200</v>
      </c>
      <c r="W93" s="67">
        <f t="shared" si="9"/>
        <v>5297.4400000000014</v>
      </c>
    </row>
    <row r="94" spans="1:23">
      <c r="A94" s="34">
        <v>92</v>
      </c>
      <c r="B94" s="2">
        <v>42132</v>
      </c>
      <c r="C94" s="36">
        <v>51</v>
      </c>
      <c r="D94" s="2" t="s">
        <v>11</v>
      </c>
      <c r="E94" s="93" t="s">
        <v>170</v>
      </c>
      <c r="F94" s="2">
        <v>42109</v>
      </c>
      <c r="G94" s="2">
        <v>42231</v>
      </c>
      <c r="H94" s="44" t="s">
        <v>9</v>
      </c>
      <c r="J94" s="62">
        <v>40</v>
      </c>
      <c r="K94" s="62">
        <v>40</v>
      </c>
      <c r="M94" s="62">
        <f t="shared" si="5"/>
        <v>5388.6500000000024</v>
      </c>
      <c r="P94" s="62">
        <f t="shared" si="6"/>
        <v>44.549999999999272</v>
      </c>
      <c r="S94" s="75">
        <f t="shared" si="7"/>
        <v>104.24</v>
      </c>
      <c r="V94" s="67">
        <f t="shared" si="8"/>
        <v>200</v>
      </c>
      <c r="W94" s="67">
        <f t="shared" si="9"/>
        <v>5337.4400000000014</v>
      </c>
    </row>
    <row r="95" spans="1:23">
      <c r="A95" s="34">
        <v>93</v>
      </c>
      <c r="B95" s="2">
        <v>42132</v>
      </c>
      <c r="C95" s="36">
        <v>52</v>
      </c>
      <c r="D95" s="2" t="s">
        <v>11</v>
      </c>
      <c r="E95" s="93" t="s">
        <v>170</v>
      </c>
      <c r="F95" s="2">
        <v>42109</v>
      </c>
      <c r="G95" s="2">
        <v>42231</v>
      </c>
      <c r="H95" s="44" t="s">
        <v>9</v>
      </c>
      <c r="J95" s="62">
        <v>40</v>
      </c>
      <c r="K95" s="62">
        <v>40</v>
      </c>
      <c r="M95" s="62">
        <f t="shared" si="5"/>
        <v>5428.6500000000024</v>
      </c>
      <c r="P95" s="62">
        <f t="shared" si="6"/>
        <v>44.549999999999272</v>
      </c>
      <c r="S95" s="75">
        <f t="shared" si="7"/>
        <v>104.24</v>
      </c>
      <c r="V95" s="67">
        <f t="shared" si="8"/>
        <v>200</v>
      </c>
      <c r="W95" s="67">
        <f t="shared" si="9"/>
        <v>5377.4400000000014</v>
      </c>
    </row>
    <row r="96" spans="1:23">
      <c r="A96" s="34">
        <v>94</v>
      </c>
      <c r="B96" s="2">
        <v>42132</v>
      </c>
      <c r="C96" s="36">
        <v>53</v>
      </c>
      <c r="D96" s="2" t="s">
        <v>11</v>
      </c>
      <c r="E96" s="93" t="s">
        <v>170</v>
      </c>
      <c r="F96" s="2">
        <v>42109</v>
      </c>
      <c r="G96" s="2">
        <v>42231</v>
      </c>
      <c r="H96" s="44" t="s">
        <v>9</v>
      </c>
      <c r="J96" s="62">
        <v>40</v>
      </c>
      <c r="K96" s="62">
        <v>40</v>
      </c>
      <c r="M96" s="62">
        <f t="shared" si="5"/>
        <v>5468.6500000000024</v>
      </c>
      <c r="P96" s="62">
        <f t="shared" si="6"/>
        <v>44.549999999999272</v>
      </c>
      <c r="S96" s="75">
        <f t="shared" si="7"/>
        <v>104.24</v>
      </c>
      <c r="V96" s="67">
        <f t="shared" si="8"/>
        <v>200</v>
      </c>
      <c r="W96" s="67">
        <f t="shared" si="9"/>
        <v>5417.4400000000014</v>
      </c>
    </row>
    <row r="97" spans="1:23">
      <c r="A97" s="34">
        <v>95</v>
      </c>
      <c r="B97" s="2">
        <v>42132</v>
      </c>
      <c r="C97" s="36">
        <v>54</v>
      </c>
      <c r="D97" s="2" t="s">
        <v>11</v>
      </c>
      <c r="E97" s="93" t="s">
        <v>170</v>
      </c>
      <c r="F97" s="2">
        <v>42109</v>
      </c>
      <c r="G97" s="2">
        <v>42231</v>
      </c>
      <c r="H97" s="44" t="s">
        <v>9</v>
      </c>
      <c r="J97" s="62">
        <v>40</v>
      </c>
      <c r="K97" s="62">
        <v>40</v>
      </c>
      <c r="M97" s="62">
        <f t="shared" si="5"/>
        <v>5508.6500000000024</v>
      </c>
      <c r="P97" s="62">
        <f t="shared" si="6"/>
        <v>44.549999999999272</v>
      </c>
      <c r="S97" s="75">
        <f t="shared" si="7"/>
        <v>104.24</v>
      </c>
      <c r="V97" s="67">
        <f t="shared" si="8"/>
        <v>200</v>
      </c>
      <c r="W97" s="67">
        <f t="shared" si="9"/>
        <v>5457.4400000000014</v>
      </c>
    </row>
    <row r="98" spans="1:23">
      <c r="A98" s="34">
        <v>96</v>
      </c>
      <c r="B98" s="2">
        <v>42132</v>
      </c>
      <c r="C98" s="36">
        <v>55</v>
      </c>
      <c r="D98" s="2" t="s">
        <v>11</v>
      </c>
      <c r="E98" s="93" t="s">
        <v>170</v>
      </c>
      <c r="F98" s="2">
        <v>42109</v>
      </c>
      <c r="G98" s="2">
        <v>42231</v>
      </c>
      <c r="H98" s="44" t="s">
        <v>9</v>
      </c>
      <c r="J98" s="62">
        <v>40</v>
      </c>
      <c r="K98" s="62">
        <v>40</v>
      </c>
      <c r="M98" s="62">
        <f t="shared" si="5"/>
        <v>5548.6500000000024</v>
      </c>
      <c r="P98" s="62">
        <f t="shared" si="6"/>
        <v>44.549999999999272</v>
      </c>
      <c r="S98" s="75">
        <f t="shared" si="7"/>
        <v>104.24</v>
      </c>
      <c r="V98" s="67">
        <f t="shared" si="8"/>
        <v>200</v>
      </c>
      <c r="W98" s="67">
        <f t="shared" si="9"/>
        <v>5497.4400000000014</v>
      </c>
    </row>
    <row r="99" spans="1:23">
      <c r="A99" s="34">
        <v>97</v>
      </c>
      <c r="B99" s="2">
        <v>42132</v>
      </c>
      <c r="C99" s="36">
        <v>56</v>
      </c>
      <c r="D99" s="2" t="s">
        <v>11</v>
      </c>
      <c r="E99" s="93" t="s">
        <v>170</v>
      </c>
      <c r="F99" s="2">
        <v>42109</v>
      </c>
      <c r="G99" s="2">
        <v>42231</v>
      </c>
      <c r="H99" s="44" t="s">
        <v>9</v>
      </c>
      <c r="J99" s="62">
        <v>40</v>
      </c>
      <c r="K99" s="62">
        <v>40</v>
      </c>
      <c r="M99" s="62">
        <f t="shared" si="5"/>
        <v>5588.6500000000024</v>
      </c>
      <c r="P99" s="62">
        <f t="shared" si="6"/>
        <v>44.549999999999272</v>
      </c>
      <c r="S99" s="75">
        <f t="shared" si="7"/>
        <v>104.24</v>
      </c>
      <c r="V99" s="67">
        <f t="shared" si="8"/>
        <v>200</v>
      </c>
      <c r="W99" s="67">
        <f t="shared" si="9"/>
        <v>5537.4400000000014</v>
      </c>
    </row>
    <row r="100" spans="1:23">
      <c r="A100" s="34">
        <v>98</v>
      </c>
      <c r="B100" s="2">
        <v>42132</v>
      </c>
      <c r="C100" s="36">
        <v>57</v>
      </c>
      <c r="D100" s="2" t="s">
        <v>11</v>
      </c>
      <c r="E100" s="93" t="s">
        <v>170</v>
      </c>
      <c r="F100" s="2">
        <v>42109</v>
      </c>
      <c r="G100" s="2">
        <v>42231</v>
      </c>
      <c r="H100" s="44" t="s">
        <v>9</v>
      </c>
      <c r="J100" s="62">
        <v>40</v>
      </c>
      <c r="K100" s="62">
        <v>40</v>
      </c>
      <c r="M100" s="62">
        <f t="shared" si="5"/>
        <v>5628.6500000000024</v>
      </c>
      <c r="P100" s="62">
        <f t="shared" si="6"/>
        <v>44.549999999999272</v>
      </c>
      <c r="S100" s="75">
        <f t="shared" si="7"/>
        <v>104.24</v>
      </c>
      <c r="V100" s="67">
        <f t="shared" si="8"/>
        <v>200</v>
      </c>
      <c r="W100" s="67">
        <f t="shared" si="9"/>
        <v>5577.4400000000014</v>
      </c>
    </row>
    <row r="101" spans="1:23">
      <c r="A101" s="34">
        <v>99</v>
      </c>
      <c r="B101" s="2">
        <v>42135</v>
      </c>
      <c r="C101" s="36">
        <v>58</v>
      </c>
      <c r="D101" s="2" t="s">
        <v>11</v>
      </c>
      <c r="E101" s="93" t="s">
        <v>170</v>
      </c>
      <c r="F101" s="2">
        <v>42109</v>
      </c>
      <c r="G101" s="2">
        <v>42231</v>
      </c>
      <c r="H101" s="44" t="s">
        <v>9</v>
      </c>
      <c r="J101" s="62">
        <v>40</v>
      </c>
      <c r="K101" s="62">
        <v>40</v>
      </c>
      <c r="M101" s="62">
        <f t="shared" si="5"/>
        <v>5668.6500000000024</v>
      </c>
      <c r="P101" s="62">
        <f t="shared" si="6"/>
        <v>44.549999999999272</v>
      </c>
      <c r="S101" s="75">
        <f t="shared" si="7"/>
        <v>104.24</v>
      </c>
      <c r="V101" s="67">
        <f t="shared" si="8"/>
        <v>200</v>
      </c>
      <c r="W101" s="67">
        <f t="shared" si="9"/>
        <v>5617.4400000000014</v>
      </c>
    </row>
    <row r="102" spans="1:23">
      <c r="A102" s="34">
        <v>100</v>
      </c>
      <c r="B102" s="2">
        <v>42135</v>
      </c>
      <c r="C102" s="36">
        <v>59</v>
      </c>
      <c r="D102" s="2" t="s">
        <v>11</v>
      </c>
      <c r="E102" s="93" t="s">
        <v>170</v>
      </c>
      <c r="F102" s="2">
        <v>42109</v>
      </c>
      <c r="G102" s="2">
        <v>42231</v>
      </c>
      <c r="H102" s="44" t="s">
        <v>9</v>
      </c>
      <c r="J102" s="62">
        <v>40</v>
      </c>
      <c r="K102" s="62">
        <v>40</v>
      </c>
      <c r="M102" s="62">
        <f t="shared" si="5"/>
        <v>5708.6500000000024</v>
      </c>
      <c r="P102" s="62">
        <f t="shared" si="6"/>
        <v>44.549999999999272</v>
      </c>
      <c r="S102" s="75">
        <f t="shared" si="7"/>
        <v>104.24</v>
      </c>
      <c r="V102" s="67">
        <f t="shared" si="8"/>
        <v>200</v>
      </c>
      <c r="W102" s="67">
        <f t="shared" si="9"/>
        <v>5657.4400000000014</v>
      </c>
    </row>
    <row r="103" spans="1:23">
      <c r="A103" s="34">
        <v>101</v>
      </c>
      <c r="B103" s="2">
        <v>42135</v>
      </c>
      <c r="C103" s="36">
        <v>60</v>
      </c>
      <c r="D103" s="2" t="s">
        <v>11</v>
      </c>
      <c r="E103" s="93" t="s">
        <v>170</v>
      </c>
      <c r="F103" s="2">
        <v>42109</v>
      </c>
      <c r="G103" s="2">
        <v>42231</v>
      </c>
      <c r="H103" s="44" t="s">
        <v>9</v>
      </c>
      <c r="J103" s="62">
        <v>40</v>
      </c>
      <c r="K103" s="62">
        <v>40</v>
      </c>
      <c r="M103" s="62">
        <f t="shared" si="5"/>
        <v>5748.6500000000024</v>
      </c>
      <c r="P103" s="62">
        <f t="shared" si="6"/>
        <v>44.549999999999272</v>
      </c>
      <c r="S103" s="75">
        <f t="shared" si="7"/>
        <v>104.24</v>
      </c>
      <c r="V103" s="67">
        <f t="shared" si="8"/>
        <v>200</v>
      </c>
      <c r="W103" s="67">
        <f t="shared" si="9"/>
        <v>5697.4400000000014</v>
      </c>
    </row>
    <row r="104" spans="1:23">
      <c r="A104" s="34">
        <v>102</v>
      </c>
      <c r="B104" s="2">
        <v>42135</v>
      </c>
      <c r="C104" s="36">
        <v>61</v>
      </c>
      <c r="D104" s="2" t="s">
        <v>11</v>
      </c>
      <c r="E104" s="93" t="s">
        <v>170</v>
      </c>
      <c r="F104" s="2">
        <v>42109</v>
      </c>
      <c r="G104" s="2">
        <v>42231</v>
      </c>
      <c r="H104" s="44" t="s">
        <v>9</v>
      </c>
      <c r="J104" s="62">
        <v>40</v>
      </c>
      <c r="K104" s="62">
        <v>40</v>
      </c>
      <c r="M104" s="62">
        <f t="shared" si="5"/>
        <v>5788.6500000000024</v>
      </c>
      <c r="P104" s="62">
        <f t="shared" si="6"/>
        <v>44.549999999999272</v>
      </c>
      <c r="S104" s="75">
        <f t="shared" si="7"/>
        <v>104.24</v>
      </c>
      <c r="V104" s="67">
        <f t="shared" si="8"/>
        <v>200</v>
      </c>
      <c r="W104" s="67">
        <f t="shared" si="9"/>
        <v>5737.4400000000014</v>
      </c>
    </row>
    <row r="105" spans="1:23">
      <c r="A105" s="34">
        <v>103</v>
      </c>
      <c r="B105" s="2">
        <v>42136</v>
      </c>
      <c r="C105" s="36">
        <v>62</v>
      </c>
      <c r="D105" s="2" t="s">
        <v>11</v>
      </c>
      <c r="E105" s="93" t="s">
        <v>170</v>
      </c>
      <c r="F105" s="2">
        <v>42109</v>
      </c>
      <c r="G105" s="2">
        <v>42231</v>
      </c>
      <c r="H105" s="44" t="s">
        <v>9</v>
      </c>
      <c r="J105" s="62">
        <v>40</v>
      </c>
      <c r="K105" s="62">
        <v>40</v>
      </c>
      <c r="M105" s="62">
        <f t="shared" si="5"/>
        <v>5828.6500000000024</v>
      </c>
      <c r="P105" s="62">
        <f t="shared" si="6"/>
        <v>44.549999999999272</v>
      </c>
      <c r="S105" s="75">
        <f t="shared" si="7"/>
        <v>104.24</v>
      </c>
      <c r="V105" s="67">
        <f t="shared" si="8"/>
        <v>200</v>
      </c>
      <c r="W105" s="67">
        <f t="shared" si="9"/>
        <v>5777.4400000000014</v>
      </c>
    </row>
    <row r="106" spans="1:23">
      <c r="A106" s="34">
        <v>104</v>
      </c>
      <c r="B106" s="2">
        <v>42139</v>
      </c>
      <c r="C106" s="36">
        <v>63</v>
      </c>
      <c r="D106" s="2" t="s">
        <v>11</v>
      </c>
      <c r="E106" s="93" t="s">
        <v>170</v>
      </c>
      <c r="F106" s="2">
        <v>42109</v>
      </c>
      <c r="G106" s="2">
        <v>42231</v>
      </c>
      <c r="H106" s="44" t="s">
        <v>9</v>
      </c>
      <c r="J106" s="62">
        <v>40</v>
      </c>
      <c r="K106" s="62">
        <v>40</v>
      </c>
      <c r="M106" s="62">
        <f t="shared" si="5"/>
        <v>5868.6500000000024</v>
      </c>
      <c r="P106" s="62">
        <f t="shared" si="6"/>
        <v>44.549999999999272</v>
      </c>
      <c r="S106" s="75">
        <f t="shared" si="7"/>
        <v>104.24</v>
      </c>
      <c r="V106" s="67">
        <f t="shared" si="8"/>
        <v>200</v>
      </c>
      <c r="W106" s="67">
        <f t="shared" si="9"/>
        <v>5817.4400000000014</v>
      </c>
    </row>
    <row r="107" spans="1:23">
      <c r="A107" s="34">
        <v>105</v>
      </c>
      <c r="B107" s="2">
        <v>42139</v>
      </c>
      <c r="C107" s="36">
        <v>64</v>
      </c>
      <c r="D107" s="2" t="s">
        <v>11</v>
      </c>
      <c r="E107" s="93" t="s">
        <v>170</v>
      </c>
      <c r="F107" s="2">
        <v>42109</v>
      </c>
      <c r="G107" s="2">
        <v>42231</v>
      </c>
      <c r="H107" s="44" t="s">
        <v>9</v>
      </c>
      <c r="J107" s="62">
        <v>40</v>
      </c>
      <c r="K107" s="62">
        <v>40</v>
      </c>
      <c r="M107" s="62">
        <f t="shared" si="5"/>
        <v>5908.6500000000024</v>
      </c>
      <c r="P107" s="62">
        <f t="shared" si="6"/>
        <v>44.549999999999272</v>
      </c>
      <c r="S107" s="75">
        <f t="shared" si="7"/>
        <v>104.24</v>
      </c>
      <c r="V107" s="67">
        <f t="shared" si="8"/>
        <v>200</v>
      </c>
      <c r="W107" s="67">
        <f t="shared" si="9"/>
        <v>5857.4400000000014</v>
      </c>
    </row>
    <row r="108" spans="1:23">
      <c r="A108" s="34">
        <v>106</v>
      </c>
      <c r="B108" s="2">
        <v>42139</v>
      </c>
      <c r="C108" s="36">
        <v>65</v>
      </c>
      <c r="D108" s="2" t="s">
        <v>11</v>
      </c>
      <c r="E108" s="93" t="s">
        <v>170</v>
      </c>
      <c r="F108" s="2">
        <v>42109</v>
      </c>
      <c r="G108" s="2">
        <v>42231</v>
      </c>
      <c r="H108" s="44" t="s">
        <v>9</v>
      </c>
      <c r="J108" s="62">
        <v>40</v>
      </c>
      <c r="K108" s="62">
        <v>40</v>
      </c>
      <c r="M108" s="62">
        <f t="shared" si="5"/>
        <v>5948.6500000000024</v>
      </c>
      <c r="P108" s="62">
        <f t="shared" si="6"/>
        <v>44.549999999999272</v>
      </c>
      <c r="S108" s="75">
        <f t="shared" si="7"/>
        <v>104.24</v>
      </c>
      <c r="V108" s="67">
        <f t="shared" si="8"/>
        <v>200</v>
      </c>
      <c r="W108" s="67">
        <f t="shared" si="9"/>
        <v>5897.4400000000014</v>
      </c>
    </row>
    <row r="109" spans="1:23">
      <c r="A109" s="34">
        <v>107</v>
      </c>
      <c r="B109" s="2">
        <v>42143</v>
      </c>
      <c r="C109" s="36">
        <v>66</v>
      </c>
      <c r="D109" s="2">
        <v>42137</v>
      </c>
      <c r="E109" s="93" t="s">
        <v>178</v>
      </c>
      <c r="F109" s="2">
        <v>42109</v>
      </c>
      <c r="G109" s="2">
        <v>42231</v>
      </c>
      <c r="H109" s="44" t="s">
        <v>9</v>
      </c>
      <c r="I109" s="62">
        <v>732.78</v>
      </c>
      <c r="L109" s="65">
        <v>732.78</v>
      </c>
      <c r="M109" s="62">
        <f t="shared" si="5"/>
        <v>5215.8700000000026</v>
      </c>
      <c r="P109" s="62">
        <f t="shared" si="6"/>
        <v>44.549999999999272</v>
      </c>
      <c r="S109" s="75">
        <f t="shared" si="7"/>
        <v>104.24</v>
      </c>
      <c r="V109" s="67">
        <f t="shared" si="8"/>
        <v>200</v>
      </c>
      <c r="W109" s="67">
        <f t="shared" si="9"/>
        <v>5164.6600000000017</v>
      </c>
    </row>
    <row r="110" spans="1:23">
      <c r="A110" s="34">
        <v>108</v>
      </c>
      <c r="B110" s="2">
        <v>42143</v>
      </c>
      <c r="C110" s="36">
        <v>67</v>
      </c>
      <c r="D110" s="2">
        <v>42131</v>
      </c>
      <c r="E110" s="2" t="s">
        <v>172</v>
      </c>
      <c r="F110" s="82">
        <v>42123</v>
      </c>
      <c r="G110" s="2">
        <v>42231</v>
      </c>
      <c r="H110" s="3" t="s">
        <v>10</v>
      </c>
      <c r="I110" s="62">
        <v>49.62</v>
      </c>
      <c r="L110" s="65">
        <v>49.62</v>
      </c>
      <c r="M110" s="62">
        <f t="shared" si="5"/>
        <v>5166.2500000000027</v>
      </c>
      <c r="P110" s="62">
        <f t="shared" si="6"/>
        <v>44.549999999999272</v>
      </c>
      <c r="S110" s="75">
        <f t="shared" si="7"/>
        <v>104.24</v>
      </c>
      <c r="V110" s="67">
        <f t="shared" si="8"/>
        <v>200</v>
      </c>
      <c r="W110" s="67">
        <f t="shared" si="9"/>
        <v>5115.0400000000018</v>
      </c>
    </row>
    <row r="111" spans="1:23">
      <c r="A111" s="34">
        <v>109</v>
      </c>
      <c r="B111" s="2">
        <v>42150</v>
      </c>
      <c r="C111" s="36">
        <v>68</v>
      </c>
      <c r="D111" s="82">
        <v>42138</v>
      </c>
      <c r="E111" s="93" t="s">
        <v>174</v>
      </c>
      <c r="F111" s="2">
        <v>42109</v>
      </c>
      <c r="G111" s="2">
        <v>42231</v>
      </c>
      <c r="H111" s="44" t="s">
        <v>9</v>
      </c>
      <c r="I111" s="62">
        <v>351.4</v>
      </c>
      <c r="L111" s="65">
        <v>351.4</v>
      </c>
      <c r="M111" s="62">
        <f t="shared" si="5"/>
        <v>4814.8500000000031</v>
      </c>
      <c r="P111" s="62">
        <f t="shared" si="6"/>
        <v>44.549999999999272</v>
      </c>
      <c r="S111" s="75">
        <f t="shared" si="7"/>
        <v>104.24</v>
      </c>
      <c r="V111" s="67">
        <f t="shared" si="8"/>
        <v>200</v>
      </c>
      <c r="W111" s="67">
        <f t="shared" si="9"/>
        <v>4763.6400000000021</v>
      </c>
    </row>
    <row r="112" spans="1:23">
      <c r="A112" s="34">
        <v>110</v>
      </c>
      <c r="B112" s="2">
        <v>42150</v>
      </c>
      <c r="C112" s="98">
        <v>69</v>
      </c>
      <c r="D112" s="82">
        <v>42151</v>
      </c>
      <c r="E112" s="93" t="s">
        <v>247</v>
      </c>
      <c r="F112" s="2">
        <v>42109</v>
      </c>
      <c r="G112" s="2">
        <v>42231</v>
      </c>
      <c r="H112" s="44" t="s">
        <v>9</v>
      </c>
      <c r="I112" s="62">
        <v>389.91</v>
      </c>
      <c r="L112" s="65">
        <v>389.91</v>
      </c>
      <c r="M112" s="62">
        <f t="shared" si="5"/>
        <v>4424.9400000000032</v>
      </c>
      <c r="P112" s="62">
        <f t="shared" si="6"/>
        <v>44.549999999999272</v>
      </c>
      <c r="S112" s="75">
        <f t="shared" si="7"/>
        <v>104.24</v>
      </c>
      <c r="V112" s="67">
        <f t="shared" si="8"/>
        <v>200</v>
      </c>
      <c r="W112" s="67">
        <f t="shared" si="9"/>
        <v>4373.7300000000023</v>
      </c>
    </row>
    <row r="113" spans="1:23">
      <c r="A113" s="34">
        <v>111</v>
      </c>
      <c r="B113" s="2">
        <v>42150</v>
      </c>
      <c r="C113" s="98">
        <v>70</v>
      </c>
      <c r="D113" s="2">
        <v>42142</v>
      </c>
      <c r="E113" s="2" t="s">
        <v>126</v>
      </c>
      <c r="F113" s="2" t="s">
        <v>11</v>
      </c>
      <c r="G113" s="2">
        <v>42231</v>
      </c>
      <c r="H113" s="3" t="s">
        <v>10</v>
      </c>
      <c r="I113" s="62">
        <v>6.99</v>
      </c>
      <c r="L113" s="65">
        <v>6.99</v>
      </c>
      <c r="M113" s="62">
        <f t="shared" si="5"/>
        <v>4417.9500000000035</v>
      </c>
      <c r="P113" s="62">
        <f t="shared" si="6"/>
        <v>44.549999999999272</v>
      </c>
      <c r="S113" s="75">
        <f t="shared" si="7"/>
        <v>104.24</v>
      </c>
      <c r="V113" s="67">
        <f t="shared" si="8"/>
        <v>200</v>
      </c>
      <c r="W113" s="67">
        <f t="shared" si="9"/>
        <v>4366.7400000000025</v>
      </c>
    </row>
    <row r="114" spans="1:23">
      <c r="A114" s="34">
        <v>112</v>
      </c>
      <c r="B114" s="2">
        <v>42157</v>
      </c>
      <c r="C114" s="36">
        <v>71</v>
      </c>
      <c r="D114" s="82">
        <v>42142</v>
      </c>
      <c r="E114" s="2" t="s">
        <v>173</v>
      </c>
      <c r="F114" s="2" t="s">
        <v>11</v>
      </c>
      <c r="G114" s="2" t="s">
        <v>11</v>
      </c>
      <c r="H114" s="3" t="s">
        <v>150</v>
      </c>
      <c r="K114" s="62">
        <v>44.55</v>
      </c>
      <c r="M114" s="62">
        <f t="shared" si="5"/>
        <v>4462.5000000000036</v>
      </c>
      <c r="O114" s="65">
        <v>44.55</v>
      </c>
      <c r="P114" s="62">
        <f t="shared" si="6"/>
        <v>-7.2475359047530219E-13</v>
      </c>
      <c r="S114" s="75">
        <f t="shared" si="7"/>
        <v>104.24</v>
      </c>
      <c r="V114" s="67">
        <f t="shared" si="8"/>
        <v>200</v>
      </c>
      <c r="W114" s="67">
        <f t="shared" si="9"/>
        <v>4366.7400000000025</v>
      </c>
    </row>
    <row r="115" spans="1:23" ht="56">
      <c r="A115" s="34">
        <v>113</v>
      </c>
      <c r="B115" s="2" t="s">
        <v>11</v>
      </c>
      <c r="C115" s="31" t="s">
        <v>176</v>
      </c>
      <c r="D115" s="2" t="s">
        <v>11</v>
      </c>
      <c r="E115" s="122" t="s">
        <v>177</v>
      </c>
      <c r="F115" s="2" t="s">
        <v>11</v>
      </c>
      <c r="G115" s="2" t="s">
        <v>11</v>
      </c>
      <c r="H115" t="s">
        <v>67</v>
      </c>
      <c r="I115" s="109">
        <v>39.25</v>
      </c>
      <c r="M115" s="62">
        <f t="shared" si="5"/>
        <v>4462.5000000000036</v>
      </c>
      <c r="P115" s="62">
        <f t="shared" si="6"/>
        <v>-7.2475359047530219E-13</v>
      </c>
      <c r="R115" s="62">
        <v>39.25</v>
      </c>
      <c r="S115" s="75">
        <f t="shared" si="7"/>
        <v>64.989999999999995</v>
      </c>
      <c r="V115" s="67">
        <f t="shared" si="8"/>
        <v>200</v>
      </c>
      <c r="W115" s="67">
        <f t="shared" si="9"/>
        <v>4327.4900000000025</v>
      </c>
    </row>
    <row r="116" spans="1:23">
      <c r="A116" s="34">
        <v>114</v>
      </c>
      <c r="B116" s="2">
        <v>42160</v>
      </c>
      <c r="C116" s="31">
        <v>72</v>
      </c>
      <c r="D116" s="82" t="s">
        <v>11</v>
      </c>
      <c r="E116" s="2" t="s">
        <v>179</v>
      </c>
      <c r="F116" s="2" t="s">
        <v>11</v>
      </c>
      <c r="G116" s="2" t="s">
        <v>11</v>
      </c>
      <c r="H116" s="118" t="s">
        <v>30</v>
      </c>
      <c r="I116" s="62">
        <v>441.92</v>
      </c>
      <c r="L116" s="65">
        <v>441.92</v>
      </c>
      <c r="M116" s="62">
        <f>M115+K116-L116</f>
        <v>4020.5800000000036</v>
      </c>
      <c r="P116" s="62">
        <f>P115+N116-O116</f>
        <v>-7.2475359047530219E-13</v>
      </c>
      <c r="S116" s="75">
        <f>S115+Q116-R116</f>
        <v>64.989999999999995</v>
      </c>
      <c r="V116" s="67">
        <f>V115+U116-T116</f>
        <v>200</v>
      </c>
      <c r="W116" s="67">
        <f t="shared" si="9"/>
        <v>3885.5700000000024</v>
      </c>
    </row>
    <row r="117" spans="1:23">
      <c r="A117" s="34">
        <v>115</v>
      </c>
      <c r="B117" s="2">
        <v>42160</v>
      </c>
      <c r="C117" s="83">
        <v>73</v>
      </c>
      <c r="D117" s="82">
        <v>42034</v>
      </c>
      <c r="E117" s="2" t="s">
        <v>246</v>
      </c>
      <c r="F117" s="35">
        <v>42030</v>
      </c>
      <c r="G117" s="2" t="s">
        <v>11</v>
      </c>
      <c r="H117" s="3" t="s">
        <v>23</v>
      </c>
      <c r="I117" s="62">
        <v>15</v>
      </c>
      <c r="L117" s="65">
        <v>15</v>
      </c>
      <c r="M117" s="62">
        <f t="shared" si="5"/>
        <v>4005.5800000000036</v>
      </c>
      <c r="P117" s="62">
        <f t="shared" si="6"/>
        <v>-7.2475359047530219E-13</v>
      </c>
      <c r="S117" s="75">
        <f t="shared" si="7"/>
        <v>64.989999999999995</v>
      </c>
      <c r="V117" s="67">
        <f t="shared" si="8"/>
        <v>200</v>
      </c>
      <c r="W117" s="67">
        <f t="shared" si="9"/>
        <v>3870.5700000000024</v>
      </c>
    </row>
    <row r="118" spans="1:23">
      <c r="A118" s="34">
        <v>116</v>
      </c>
      <c r="B118" s="2">
        <v>42160</v>
      </c>
      <c r="C118" s="31">
        <v>74</v>
      </c>
      <c r="D118" s="82">
        <v>42153</v>
      </c>
      <c r="E118" s="2" t="s">
        <v>180</v>
      </c>
      <c r="F118" s="2">
        <v>42109</v>
      </c>
      <c r="G118" s="2">
        <v>42231</v>
      </c>
      <c r="H118" s="44" t="s">
        <v>9</v>
      </c>
      <c r="I118" s="62">
        <v>48.58</v>
      </c>
      <c r="L118" s="65">
        <v>48.58</v>
      </c>
      <c r="M118" s="62">
        <f t="shared" si="5"/>
        <v>3957.0000000000036</v>
      </c>
      <c r="P118" s="62">
        <f t="shared" si="6"/>
        <v>-7.2475359047530219E-13</v>
      </c>
      <c r="S118" s="75">
        <f t="shared" si="7"/>
        <v>64.989999999999995</v>
      </c>
      <c r="V118" s="67">
        <f t="shared" si="8"/>
        <v>200</v>
      </c>
      <c r="W118" s="67">
        <f t="shared" si="9"/>
        <v>3821.9900000000025</v>
      </c>
    </row>
    <row r="119" spans="1:23">
      <c r="A119" s="34">
        <v>117</v>
      </c>
      <c r="B119" s="2">
        <v>42160</v>
      </c>
      <c r="C119" s="31">
        <v>75</v>
      </c>
      <c r="D119" s="82" t="s">
        <v>11</v>
      </c>
      <c r="E119" s="2" t="s">
        <v>181</v>
      </c>
      <c r="F119" s="2" t="s">
        <v>11</v>
      </c>
      <c r="G119" s="2" t="s">
        <v>11</v>
      </c>
      <c r="H119" s="3" t="s">
        <v>23</v>
      </c>
      <c r="L119" s="65">
        <v>200</v>
      </c>
      <c r="M119" s="62">
        <f t="shared" si="5"/>
        <v>3757.0000000000036</v>
      </c>
      <c r="P119" s="62">
        <f t="shared" si="6"/>
        <v>-7.2475359047530219E-13</v>
      </c>
      <c r="S119" s="75">
        <f t="shared" si="7"/>
        <v>64.989999999999995</v>
      </c>
      <c r="T119" s="62">
        <v>200</v>
      </c>
      <c r="V119" s="67">
        <f t="shared" si="8"/>
        <v>0</v>
      </c>
      <c r="W119" s="67">
        <f t="shared" si="9"/>
        <v>3821.9900000000025</v>
      </c>
    </row>
    <row r="120" spans="1:23">
      <c r="A120" s="34">
        <v>118</v>
      </c>
      <c r="B120" s="2">
        <v>42160</v>
      </c>
      <c r="C120" s="31">
        <v>76</v>
      </c>
      <c r="D120" s="82" t="s">
        <v>11</v>
      </c>
      <c r="E120" s="2" t="s">
        <v>182</v>
      </c>
      <c r="F120" s="2" t="s">
        <v>11</v>
      </c>
      <c r="G120" s="2" t="s">
        <v>11</v>
      </c>
      <c r="H120" s="118" t="s">
        <v>30</v>
      </c>
      <c r="I120" s="62">
        <v>441.92</v>
      </c>
      <c r="L120" s="65">
        <v>441.92</v>
      </c>
      <c r="M120" s="62">
        <f t="shared" si="5"/>
        <v>3315.0800000000036</v>
      </c>
      <c r="P120" s="62">
        <f t="shared" si="6"/>
        <v>-7.2475359047530219E-13</v>
      </c>
      <c r="S120" s="75"/>
      <c r="V120" s="67">
        <f t="shared" si="8"/>
        <v>0</v>
      </c>
      <c r="W120" s="67">
        <f t="shared" si="9"/>
        <v>3315.0800000000027</v>
      </c>
    </row>
    <row r="121" spans="1:23" ht="28">
      <c r="A121" s="34">
        <v>119</v>
      </c>
      <c r="B121" s="2">
        <v>42160</v>
      </c>
      <c r="C121" s="31">
        <v>77</v>
      </c>
      <c r="D121" s="82" t="s">
        <v>11</v>
      </c>
      <c r="E121" s="113" t="s">
        <v>215</v>
      </c>
      <c r="F121" s="2">
        <v>42109</v>
      </c>
      <c r="G121" s="2" t="s">
        <v>11</v>
      </c>
      <c r="H121" s="44" t="s">
        <v>9</v>
      </c>
      <c r="I121" s="62">
        <v>40</v>
      </c>
      <c r="L121" s="65">
        <v>40</v>
      </c>
      <c r="M121" s="62">
        <f t="shared" ref="M121:M130" si="10">M120+K121-L121</f>
        <v>3275.0800000000036</v>
      </c>
      <c r="P121" s="62">
        <f t="shared" si="6"/>
        <v>-7.2475359047530219E-13</v>
      </c>
      <c r="S121" s="75">
        <f>S119+Q121-R121</f>
        <v>64.989999999999995</v>
      </c>
      <c r="V121" s="67">
        <f t="shared" si="8"/>
        <v>0</v>
      </c>
      <c r="W121" s="67">
        <f t="shared" si="9"/>
        <v>3340.0700000000024</v>
      </c>
    </row>
    <row r="122" spans="1:23">
      <c r="A122" s="34">
        <v>120</v>
      </c>
      <c r="B122" s="82">
        <v>42178</v>
      </c>
      <c r="C122" s="83">
        <v>78</v>
      </c>
      <c r="D122" s="82">
        <v>42173</v>
      </c>
      <c r="E122" s="2" t="s">
        <v>126</v>
      </c>
      <c r="F122" s="2" t="s">
        <v>11</v>
      </c>
      <c r="G122" s="2">
        <v>42231</v>
      </c>
      <c r="H122" s="3" t="s">
        <v>10</v>
      </c>
      <c r="I122" s="62">
        <v>6.99</v>
      </c>
      <c r="L122" s="65">
        <v>6.99</v>
      </c>
      <c r="M122" s="62">
        <f t="shared" si="10"/>
        <v>3268.0900000000038</v>
      </c>
      <c r="P122" s="62">
        <f t="shared" si="6"/>
        <v>-7.2475359047530219E-13</v>
      </c>
      <c r="S122" s="75">
        <f t="shared" si="7"/>
        <v>64.989999999999995</v>
      </c>
      <c r="V122" s="67">
        <f t="shared" si="8"/>
        <v>0</v>
      </c>
      <c r="W122" s="67">
        <f t="shared" si="9"/>
        <v>3333.0800000000027</v>
      </c>
    </row>
    <row r="123" spans="1:23">
      <c r="A123" s="34">
        <v>121</v>
      </c>
      <c r="B123" s="2">
        <v>42179</v>
      </c>
      <c r="C123" s="31" t="s">
        <v>88</v>
      </c>
      <c r="D123" s="82" t="s">
        <v>11</v>
      </c>
      <c r="E123" s="2" t="s">
        <v>175</v>
      </c>
      <c r="F123" s="2" t="s">
        <v>11</v>
      </c>
      <c r="G123" s="2" t="s">
        <v>11</v>
      </c>
      <c r="H123" s="3" t="s">
        <v>88</v>
      </c>
      <c r="I123" s="65"/>
      <c r="K123" s="62">
        <v>56.99</v>
      </c>
      <c r="M123" s="62">
        <f t="shared" si="10"/>
        <v>3325.0800000000036</v>
      </c>
      <c r="P123" s="62">
        <f t="shared" si="6"/>
        <v>-7.2475359047530219E-13</v>
      </c>
      <c r="R123" s="62">
        <v>56.95</v>
      </c>
      <c r="S123" s="75">
        <f t="shared" si="7"/>
        <v>8.039999999999992</v>
      </c>
      <c r="V123" s="67">
        <f t="shared" si="8"/>
        <v>0</v>
      </c>
      <c r="W123" s="67">
        <f t="shared" si="9"/>
        <v>3333.1200000000026</v>
      </c>
    </row>
    <row r="124" spans="1:23">
      <c r="A124" s="34">
        <v>122</v>
      </c>
      <c r="B124" s="2" t="s">
        <v>11</v>
      </c>
      <c r="C124" s="31" t="s">
        <v>176</v>
      </c>
      <c r="D124" s="82" t="s">
        <v>11</v>
      </c>
      <c r="E124" s="82" t="s">
        <v>245</v>
      </c>
      <c r="F124" s="2" t="s">
        <v>11</v>
      </c>
      <c r="G124" s="2" t="s">
        <v>11</v>
      </c>
      <c r="H124" t="s">
        <v>67</v>
      </c>
      <c r="I124" s="65">
        <v>8.0399999999999991</v>
      </c>
      <c r="M124" s="62">
        <f t="shared" si="10"/>
        <v>3325.0800000000036</v>
      </c>
      <c r="P124" s="62">
        <f t="shared" si="6"/>
        <v>-7.2475359047530219E-13</v>
      </c>
      <c r="R124" s="62">
        <v>8.0399999999999991</v>
      </c>
      <c r="S124" s="75">
        <f t="shared" si="7"/>
        <v>0</v>
      </c>
      <c r="V124" s="67">
        <f t="shared" si="8"/>
        <v>0</v>
      </c>
      <c r="W124" s="67">
        <f t="shared" si="9"/>
        <v>3325.0800000000027</v>
      </c>
    </row>
    <row r="125" spans="1:23">
      <c r="A125" s="34">
        <v>123</v>
      </c>
      <c r="B125" s="2">
        <v>42185</v>
      </c>
      <c r="C125" s="31">
        <v>79</v>
      </c>
      <c r="D125" s="82" t="s">
        <v>11</v>
      </c>
      <c r="E125" s="93" t="s">
        <v>218</v>
      </c>
      <c r="F125" s="2">
        <v>42109</v>
      </c>
      <c r="G125" s="2" t="s">
        <v>11</v>
      </c>
      <c r="H125" s="44" t="s">
        <v>9</v>
      </c>
      <c r="I125" s="65"/>
      <c r="J125" s="62">
        <v>40</v>
      </c>
      <c r="K125" s="62">
        <v>40</v>
      </c>
      <c r="M125" s="62">
        <f t="shared" si="10"/>
        <v>3365.0800000000036</v>
      </c>
      <c r="P125" s="62">
        <f t="shared" si="6"/>
        <v>-7.2475359047530219E-13</v>
      </c>
      <c r="S125" s="75">
        <f t="shared" si="7"/>
        <v>0</v>
      </c>
      <c r="V125" s="67">
        <f t="shared" si="8"/>
        <v>0</v>
      </c>
      <c r="W125" s="67">
        <f t="shared" si="9"/>
        <v>3365.0800000000027</v>
      </c>
    </row>
    <row r="126" spans="1:23">
      <c r="A126" s="34">
        <v>124</v>
      </c>
      <c r="B126" s="2">
        <v>42186</v>
      </c>
      <c r="C126" s="31" t="s">
        <v>83</v>
      </c>
      <c r="D126" s="82" t="s">
        <v>11</v>
      </c>
      <c r="E126" s="93" t="s">
        <v>82</v>
      </c>
      <c r="F126" s="2" t="s">
        <v>11</v>
      </c>
      <c r="G126" s="2" t="s">
        <v>11</v>
      </c>
      <c r="H126" s="3" t="s">
        <v>83</v>
      </c>
      <c r="J126" s="62">
        <v>1.07</v>
      </c>
      <c r="K126" s="62">
        <v>1.07</v>
      </c>
      <c r="M126" s="62">
        <f t="shared" si="10"/>
        <v>3366.1500000000037</v>
      </c>
      <c r="P126" s="62">
        <f t="shared" si="6"/>
        <v>-7.2475359047530219E-13</v>
      </c>
      <c r="S126" s="75">
        <f t="shared" si="7"/>
        <v>0</v>
      </c>
      <c r="V126" s="67">
        <f t="shared" si="8"/>
        <v>0</v>
      </c>
      <c r="W126" s="67">
        <f t="shared" si="9"/>
        <v>3366.1500000000028</v>
      </c>
    </row>
    <row r="127" spans="1:23">
      <c r="A127" s="34">
        <v>125</v>
      </c>
      <c r="B127" s="2">
        <v>42198</v>
      </c>
      <c r="C127" s="31">
        <v>80</v>
      </c>
      <c r="D127" s="82">
        <v>42187</v>
      </c>
      <c r="E127" s="2" t="s">
        <v>184</v>
      </c>
      <c r="F127" s="82">
        <v>42191</v>
      </c>
      <c r="G127" s="2" t="s">
        <v>11</v>
      </c>
      <c r="H127" s="3" t="s">
        <v>23</v>
      </c>
      <c r="I127" s="62">
        <v>1098.33</v>
      </c>
      <c r="L127" s="65">
        <v>1098.33</v>
      </c>
      <c r="M127" s="62">
        <f t="shared" si="10"/>
        <v>2267.8200000000038</v>
      </c>
      <c r="P127" s="62">
        <f t="shared" si="6"/>
        <v>-7.2475359047530219E-13</v>
      </c>
      <c r="S127" s="75">
        <f t="shared" si="7"/>
        <v>0</v>
      </c>
      <c r="V127" s="67">
        <f t="shared" si="8"/>
        <v>0</v>
      </c>
      <c r="W127" s="67">
        <f t="shared" si="9"/>
        <v>2267.8200000000029</v>
      </c>
    </row>
    <row r="128" spans="1:23" ht="28">
      <c r="A128" s="34">
        <v>126</v>
      </c>
      <c r="B128" s="2">
        <v>42198</v>
      </c>
      <c r="C128" s="31">
        <v>81</v>
      </c>
      <c r="D128" s="82" t="s">
        <v>11</v>
      </c>
      <c r="E128" s="114" t="s">
        <v>230</v>
      </c>
      <c r="F128" s="82">
        <v>42191</v>
      </c>
      <c r="G128" s="2" t="s">
        <v>11</v>
      </c>
      <c r="H128" s="3" t="s">
        <v>23</v>
      </c>
      <c r="L128" s="65">
        <v>750</v>
      </c>
      <c r="M128" s="62">
        <f t="shared" si="10"/>
        <v>1517.8200000000038</v>
      </c>
      <c r="N128" s="62">
        <v>750</v>
      </c>
      <c r="P128" s="62">
        <f t="shared" si="6"/>
        <v>749.99999999999932</v>
      </c>
      <c r="S128" s="75">
        <f t="shared" si="7"/>
        <v>0</v>
      </c>
      <c r="V128" s="67">
        <f t="shared" si="8"/>
        <v>0</v>
      </c>
      <c r="W128" s="67">
        <f t="shared" si="9"/>
        <v>2267.8200000000033</v>
      </c>
    </row>
    <row r="129" spans="1:23">
      <c r="A129" s="34">
        <v>127</v>
      </c>
      <c r="B129" s="2">
        <v>42198</v>
      </c>
      <c r="C129" s="31">
        <v>82</v>
      </c>
      <c r="D129" s="2">
        <v>42192</v>
      </c>
      <c r="E129" s="2" t="s">
        <v>185</v>
      </c>
      <c r="F129" s="82">
        <v>42191</v>
      </c>
      <c r="G129" s="2" t="s">
        <v>11</v>
      </c>
      <c r="H129" s="3" t="s">
        <v>23</v>
      </c>
      <c r="I129" s="62">
        <v>50</v>
      </c>
      <c r="L129" s="65">
        <v>50</v>
      </c>
      <c r="M129" s="62">
        <f t="shared" si="10"/>
        <v>1467.8200000000038</v>
      </c>
      <c r="P129" s="62">
        <f t="shared" si="6"/>
        <v>749.99999999999932</v>
      </c>
      <c r="S129" s="75">
        <f t="shared" si="7"/>
        <v>0</v>
      </c>
      <c r="V129" s="67">
        <f t="shared" si="8"/>
        <v>0</v>
      </c>
      <c r="W129" s="67">
        <f t="shared" si="9"/>
        <v>2217.8200000000033</v>
      </c>
    </row>
    <row r="130" spans="1:23" ht="28">
      <c r="A130" s="34">
        <v>128</v>
      </c>
      <c r="B130" s="2">
        <v>42200</v>
      </c>
      <c r="C130" s="31">
        <v>83</v>
      </c>
      <c r="D130" s="82" t="s">
        <v>11</v>
      </c>
      <c r="E130" s="114" t="s">
        <v>217</v>
      </c>
      <c r="F130" s="82">
        <v>42191</v>
      </c>
      <c r="G130" s="2" t="s">
        <v>11</v>
      </c>
      <c r="H130" s="3" t="s">
        <v>23</v>
      </c>
      <c r="I130" s="62">
        <v>1300</v>
      </c>
      <c r="L130" s="65">
        <v>1300</v>
      </c>
      <c r="M130" s="62">
        <f t="shared" si="10"/>
        <v>167.8200000000038</v>
      </c>
      <c r="P130" s="62">
        <f t="shared" si="6"/>
        <v>749.99999999999932</v>
      </c>
      <c r="S130" s="75">
        <f t="shared" si="7"/>
        <v>0</v>
      </c>
      <c r="V130" s="67">
        <f t="shared" si="8"/>
        <v>0</v>
      </c>
      <c r="W130" s="67">
        <f t="shared" si="9"/>
        <v>917.82000000000312</v>
      </c>
    </row>
    <row r="131" spans="1:23">
      <c r="A131" s="34">
        <v>129</v>
      </c>
      <c r="B131" s="2">
        <v>42202</v>
      </c>
      <c r="C131" s="31" t="s">
        <v>151</v>
      </c>
      <c r="D131" s="2">
        <v>42202</v>
      </c>
      <c r="E131" s="114" t="s">
        <v>220</v>
      </c>
      <c r="F131" s="82">
        <v>42191</v>
      </c>
      <c r="G131" s="2" t="s">
        <v>11</v>
      </c>
      <c r="H131" s="3" t="s">
        <v>23</v>
      </c>
      <c r="N131" s="62">
        <v>350</v>
      </c>
      <c r="P131" s="62">
        <f t="shared" si="6"/>
        <v>1099.9999999999993</v>
      </c>
      <c r="S131" s="75">
        <f t="shared" si="7"/>
        <v>0</v>
      </c>
      <c r="U131" s="62">
        <v>350</v>
      </c>
      <c r="V131" s="67">
        <f t="shared" si="8"/>
        <v>350</v>
      </c>
      <c r="W131" s="67">
        <f t="shared" si="9"/>
        <v>749.99999999999932</v>
      </c>
    </row>
    <row r="132" spans="1:23">
      <c r="A132" s="34">
        <v>130</v>
      </c>
      <c r="B132" s="2">
        <v>42202</v>
      </c>
      <c r="C132" s="31" t="s">
        <v>152</v>
      </c>
      <c r="D132" s="2">
        <v>42202</v>
      </c>
      <c r="E132" s="2" t="s">
        <v>221</v>
      </c>
      <c r="F132" s="82">
        <v>42191</v>
      </c>
      <c r="G132" s="2" t="s">
        <v>11</v>
      </c>
      <c r="H132" s="3" t="s">
        <v>23</v>
      </c>
      <c r="N132" s="62">
        <v>200</v>
      </c>
      <c r="P132" s="62">
        <f t="shared" ref="P132:P176" si="11">P131+N132-O132</f>
        <v>1299.9999999999993</v>
      </c>
      <c r="S132" s="75">
        <f t="shared" ref="S132:S176" si="12">S131+Q132-R132</f>
        <v>0</v>
      </c>
      <c r="U132" s="62">
        <v>200</v>
      </c>
      <c r="V132" s="67">
        <f t="shared" ref="V132:V176" si="13">V131+U132-T132</f>
        <v>550</v>
      </c>
      <c r="W132" s="67">
        <f t="shared" si="9"/>
        <v>749.99999999999932</v>
      </c>
    </row>
    <row r="133" spans="1:23">
      <c r="A133" s="34">
        <v>131</v>
      </c>
      <c r="B133" s="2">
        <v>42202</v>
      </c>
      <c r="C133" s="31" t="s">
        <v>219</v>
      </c>
      <c r="D133" s="2">
        <v>42202</v>
      </c>
      <c r="E133" s="2" t="s">
        <v>222</v>
      </c>
      <c r="F133" s="82">
        <v>42191</v>
      </c>
      <c r="G133" s="2" t="s">
        <v>11</v>
      </c>
      <c r="H133" s="3" t="s">
        <v>23</v>
      </c>
      <c r="N133" s="62">
        <v>560</v>
      </c>
      <c r="P133" s="62">
        <f t="shared" si="11"/>
        <v>1859.9999999999993</v>
      </c>
      <c r="S133" s="75">
        <f t="shared" si="12"/>
        <v>0</v>
      </c>
      <c r="U133" s="62">
        <v>560</v>
      </c>
      <c r="V133" s="67">
        <f t="shared" si="13"/>
        <v>1110</v>
      </c>
      <c r="W133" s="67">
        <f t="shared" si="9"/>
        <v>749.99999999999932</v>
      </c>
    </row>
    <row r="134" spans="1:23">
      <c r="A134" s="34">
        <v>132</v>
      </c>
      <c r="B134" s="2">
        <v>42248</v>
      </c>
      <c r="C134" s="31" t="s">
        <v>153</v>
      </c>
      <c r="D134" s="2">
        <v>42248</v>
      </c>
      <c r="E134" s="2" t="s">
        <v>223</v>
      </c>
      <c r="F134" s="82">
        <v>42191</v>
      </c>
      <c r="G134" s="2" t="s">
        <v>11</v>
      </c>
      <c r="H134" s="3" t="s">
        <v>23</v>
      </c>
      <c r="J134" s="62">
        <v>100</v>
      </c>
      <c r="N134" s="62">
        <v>100</v>
      </c>
      <c r="P134" s="62">
        <f t="shared" si="11"/>
        <v>1959.9999999999993</v>
      </c>
      <c r="S134" s="75">
        <f t="shared" si="12"/>
        <v>0</v>
      </c>
      <c r="V134" s="67">
        <f t="shared" si="13"/>
        <v>1110</v>
      </c>
      <c r="W134" s="67">
        <f t="shared" si="9"/>
        <v>849.99999999999932</v>
      </c>
    </row>
    <row r="135" spans="1:23">
      <c r="A135" s="34">
        <v>133</v>
      </c>
      <c r="B135" s="2">
        <v>42203</v>
      </c>
      <c r="C135" s="31" t="s">
        <v>154</v>
      </c>
      <c r="D135" s="2">
        <v>42203</v>
      </c>
      <c r="E135" s="2" t="s">
        <v>224</v>
      </c>
      <c r="G135" s="2" t="s">
        <v>11</v>
      </c>
      <c r="H135" s="3" t="s">
        <v>23</v>
      </c>
      <c r="I135" s="62">
        <v>1859.08</v>
      </c>
      <c r="O135" s="65">
        <v>1859.08</v>
      </c>
      <c r="P135" s="62">
        <f t="shared" si="11"/>
        <v>100.91999999999939</v>
      </c>
      <c r="S135" s="75">
        <f t="shared" si="12"/>
        <v>0</v>
      </c>
      <c r="V135" s="67">
        <f t="shared" si="13"/>
        <v>1110</v>
      </c>
      <c r="W135" s="67">
        <f t="shared" si="9"/>
        <v>-1009.0800000000006</v>
      </c>
    </row>
    <row r="136" spans="1:23">
      <c r="A136" s="34">
        <v>134</v>
      </c>
      <c r="B136" s="2">
        <v>42203</v>
      </c>
      <c r="C136" s="31" t="s">
        <v>155</v>
      </c>
      <c r="D136" s="2">
        <v>42205</v>
      </c>
      <c r="E136" s="82" t="s">
        <v>225</v>
      </c>
      <c r="G136" s="2" t="s">
        <v>11</v>
      </c>
      <c r="H136" s="3" t="s">
        <v>23</v>
      </c>
      <c r="I136" s="62">
        <v>300</v>
      </c>
      <c r="O136" s="65">
        <v>300</v>
      </c>
      <c r="P136" s="62">
        <f t="shared" si="11"/>
        <v>-199.08000000000061</v>
      </c>
      <c r="S136" s="75">
        <f t="shared" si="12"/>
        <v>0</v>
      </c>
      <c r="V136" s="67">
        <f t="shared" si="13"/>
        <v>1110</v>
      </c>
      <c r="W136" s="67">
        <f t="shared" ref="W136:W176" si="14">M136+P136+S136-V136</f>
        <v>-1309.0800000000006</v>
      </c>
    </row>
    <row r="137" spans="1:23">
      <c r="A137" s="34">
        <v>135</v>
      </c>
      <c r="B137" s="2">
        <v>42202</v>
      </c>
      <c r="C137" s="31" t="s">
        <v>156</v>
      </c>
      <c r="D137" s="2">
        <v>42202</v>
      </c>
      <c r="E137" s="2" t="s">
        <v>226</v>
      </c>
      <c r="G137" s="2" t="s">
        <v>11</v>
      </c>
      <c r="H137" s="3" t="s">
        <v>23</v>
      </c>
      <c r="I137" s="62">
        <v>95.2</v>
      </c>
      <c r="O137" s="65">
        <v>95.2</v>
      </c>
      <c r="P137" s="62">
        <f t="shared" si="11"/>
        <v>-294.2800000000006</v>
      </c>
      <c r="S137" s="75">
        <f t="shared" si="12"/>
        <v>0</v>
      </c>
      <c r="V137" s="67">
        <f t="shared" si="13"/>
        <v>1110</v>
      </c>
      <c r="W137" s="67">
        <f t="shared" si="14"/>
        <v>-1404.2800000000007</v>
      </c>
    </row>
    <row r="138" spans="1:23">
      <c r="A138" s="34">
        <v>136</v>
      </c>
      <c r="B138" s="2" t="s">
        <v>227</v>
      </c>
      <c r="C138" s="31" t="s">
        <v>157</v>
      </c>
      <c r="D138" s="2" t="s">
        <v>227</v>
      </c>
      <c r="E138" s="2" t="s">
        <v>228</v>
      </c>
      <c r="G138" s="2" t="s">
        <v>11</v>
      </c>
      <c r="H138" s="3" t="s">
        <v>23</v>
      </c>
      <c r="J138" s="62">
        <v>306.48</v>
      </c>
      <c r="N138" s="62">
        <v>306.48</v>
      </c>
      <c r="P138" s="62">
        <f t="shared" si="11"/>
        <v>12.19999999999942</v>
      </c>
      <c r="S138" s="75">
        <f t="shared" si="12"/>
        <v>0</v>
      </c>
      <c r="V138" s="67">
        <f t="shared" si="13"/>
        <v>1110</v>
      </c>
      <c r="W138" s="67">
        <f t="shared" si="14"/>
        <v>-1097.8000000000006</v>
      </c>
    </row>
    <row r="139" spans="1:23">
      <c r="A139" s="34">
        <v>137</v>
      </c>
      <c r="B139" s="2" t="s">
        <v>11</v>
      </c>
      <c r="C139" s="31" t="s">
        <v>11</v>
      </c>
      <c r="D139" s="2" t="s">
        <v>11</v>
      </c>
      <c r="E139" s="2" t="s">
        <v>229</v>
      </c>
      <c r="F139" s="2" t="s">
        <v>11</v>
      </c>
      <c r="G139" s="2" t="s">
        <v>11</v>
      </c>
      <c r="H139" s="3" t="s">
        <v>23</v>
      </c>
      <c r="J139" s="62">
        <v>6393.67</v>
      </c>
      <c r="N139" s="62">
        <v>6393.67</v>
      </c>
      <c r="P139" s="62">
        <f t="shared" si="11"/>
        <v>6405.87</v>
      </c>
      <c r="S139" s="75">
        <f t="shared" si="12"/>
        <v>0</v>
      </c>
      <c r="V139" s="67">
        <f t="shared" si="13"/>
        <v>1110</v>
      </c>
      <c r="W139" s="67">
        <f t="shared" si="14"/>
        <v>5295.87</v>
      </c>
    </row>
    <row r="140" spans="1:23">
      <c r="A140" s="34">
        <v>138</v>
      </c>
      <c r="B140" s="100">
        <v>42206</v>
      </c>
      <c r="C140" s="101">
        <v>84</v>
      </c>
      <c r="D140" s="100">
        <v>42204</v>
      </c>
      <c r="E140" s="100" t="s">
        <v>186</v>
      </c>
      <c r="F140" s="100">
        <v>42191</v>
      </c>
      <c r="G140" s="100" t="s">
        <v>11</v>
      </c>
      <c r="H140" s="99" t="s">
        <v>150</v>
      </c>
      <c r="I140" s="103"/>
      <c r="J140" s="103"/>
      <c r="K140" s="103">
        <v>5665</v>
      </c>
      <c r="L140" s="104"/>
      <c r="M140" s="62">
        <f>M130+K140-L140</f>
        <v>5832.8200000000033</v>
      </c>
      <c r="N140" s="103"/>
      <c r="O140" s="104">
        <v>5665</v>
      </c>
      <c r="P140" s="62">
        <f t="shared" si="11"/>
        <v>740.86999999999989</v>
      </c>
      <c r="Q140" s="103"/>
      <c r="R140" s="103"/>
      <c r="S140" s="75">
        <f t="shared" si="12"/>
        <v>0</v>
      </c>
      <c r="T140" s="103"/>
      <c r="U140" s="103"/>
      <c r="V140" s="67">
        <f t="shared" si="13"/>
        <v>1110</v>
      </c>
      <c r="W140" s="67">
        <f t="shared" si="14"/>
        <v>5463.6900000000032</v>
      </c>
    </row>
    <row r="141" spans="1:23">
      <c r="A141" s="34">
        <v>139</v>
      </c>
      <c r="B141" s="100">
        <v>42207</v>
      </c>
      <c r="C141" s="101">
        <v>85</v>
      </c>
      <c r="D141" s="100">
        <v>42206</v>
      </c>
      <c r="E141" s="100" t="s">
        <v>187</v>
      </c>
      <c r="F141" s="100">
        <v>42191</v>
      </c>
      <c r="G141" s="100" t="s">
        <v>11</v>
      </c>
      <c r="H141" s="99" t="s">
        <v>23</v>
      </c>
      <c r="I141" s="103">
        <v>866.32</v>
      </c>
      <c r="J141" s="103"/>
      <c r="K141" s="103"/>
      <c r="L141" s="104">
        <v>866.32</v>
      </c>
      <c r="M141" s="62">
        <f>M140+K141-L141</f>
        <v>4966.5000000000036</v>
      </c>
      <c r="N141" s="103"/>
      <c r="O141" s="104"/>
      <c r="P141" s="62">
        <f t="shared" si="11"/>
        <v>740.86999999999989</v>
      </c>
      <c r="Q141" s="103"/>
      <c r="R141" s="103"/>
      <c r="S141" s="75">
        <f t="shared" si="12"/>
        <v>0</v>
      </c>
      <c r="T141" s="103"/>
      <c r="U141" s="103"/>
      <c r="V141" s="67">
        <f t="shared" si="13"/>
        <v>1110</v>
      </c>
      <c r="W141" s="67">
        <f t="shared" si="14"/>
        <v>4597.3700000000035</v>
      </c>
    </row>
    <row r="142" spans="1:23">
      <c r="A142" s="34">
        <v>140</v>
      </c>
      <c r="B142" s="100">
        <v>42207</v>
      </c>
      <c r="C142" s="101">
        <v>86</v>
      </c>
      <c r="D142" s="100">
        <v>42200</v>
      </c>
      <c r="E142" s="100" t="s">
        <v>188</v>
      </c>
      <c r="F142" s="100">
        <v>42191</v>
      </c>
      <c r="G142" s="100" t="s">
        <v>11</v>
      </c>
      <c r="H142" s="99" t="s">
        <v>23</v>
      </c>
      <c r="I142" s="103">
        <v>154.08000000000001</v>
      </c>
      <c r="J142" s="103"/>
      <c r="K142" s="103"/>
      <c r="L142" s="104">
        <v>154.08000000000001</v>
      </c>
      <c r="M142" s="62">
        <f t="shared" ref="M142:M176" si="15">M141+K142-L142</f>
        <v>4812.4200000000037</v>
      </c>
      <c r="N142" s="103"/>
      <c r="O142" s="104"/>
      <c r="P142" s="62">
        <f t="shared" si="11"/>
        <v>740.86999999999989</v>
      </c>
      <c r="Q142" s="103"/>
      <c r="R142" s="103"/>
      <c r="S142" s="75">
        <f t="shared" si="12"/>
        <v>0</v>
      </c>
      <c r="T142" s="103"/>
      <c r="U142" s="103"/>
      <c r="V142" s="67">
        <f t="shared" si="13"/>
        <v>1110</v>
      </c>
      <c r="W142" s="67">
        <f t="shared" si="14"/>
        <v>4443.2900000000036</v>
      </c>
    </row>
    <row r="143" spans="1:23">
      <c r="A143" s="34">
        <v>141</v>
      </c>
      <c r="B143" s="100">
        <v>42207</v>
      </c>
      <c r="C143" s="101">
        <v>87</v>
      </c>
      <c r="D143" s="100">
        <v>42196</v>
      </c>
      <c r="E143" s="100" t="s">
        <v>189</v>
      </c>
      <c r="F143" s="100">
        <v>42179</v>
      </c>
      <c r="G143" s="100">
        <v>42246</v>
      </c>
      <c r="H143" s="99" t="s">
        <v>10</v>
      </c>
      <c r="I143" s="103">
        <v>20</v>
      </c>
      <c r="J143" s="103"/>
      <c r="K143" s="103"/>
      <c r="L143" s="104">
        <v>20</v>
      </c>
      <c r="M143" s="62">
        <f t="shared" si="15"/>
        <v>4792.4200000000037</v>
      </c>
      <c r="N143" s="103"/>
      <c r="O143" s="104"/>
      <c r="P143" s="62">
        <f t="shared" si="11"/>
        <v>740.86999999999989</v>
      </c>
      <c r="Q143" s="103"/>
      <c r="R143" s="103"/>
      <c r="S143" s="75">
        <f t="shared" si="12"/>
        <v>0</v>
      </c>
      <c r="T143" s="103"/>
      <c r="U143" s="103"/>
      <c r="V143" s="67">
        <f t="shared" si="13"/>
        <v>1110</v>
      </c>
      <c r="W143" s="67">
        <f t="shared" si="14"/>
        <v>4423.2900000000036</v>
      </c>
    </row>
    <row r="144" spans="1:23">
      <c r="A144" s="34">
        <v>142</v>
      </c>
      <c r="B144" s="100">
        <v>42208</v>
      </c>
      <c r="C144" s="101">
        <v>88</v>
      </c>
      <c r="D144" s="100">
        <v>42203</v>
      </c>
      <c r="E144" s="100" t="s">
        <v>126</v>
      </c>
      <c r="F144" s="100" t="s">
        <v>11</v>
      </c>
      <c r="G144" s="100">
        <v>42268</v>
      </c>
      <c r="H144" s="99" t="s">
        <v>10</v>
      </c>
      <c r="I144" s="103">
        <v>6.99</v>
      </c>
      <c r="J144" s="103"/>
      <c r="K144" s="103"/>
      <c r="L144" s="104">
        <v>6.99</v>
      </c>
      <c r="M144" s="62">
        <f t="shared" si="15"/>
        <v>4785.4300000000039</v>
      </c>
      <c r="N144" s="103"/>
      <c r="O144" s="104"/>
      <c r="P144" s="62">
        <f t="shared" si="11"/>
        <v>740.86999999999989</v>
      </c>
      <c r="Q144" s="103"/>
      <c r="R144" s="103"/>
      <c r="S144" s="75">
        <f t="shared" si="12"/>
        <v>0</v>
      </c>
      <c r="T144" s="103"/>
      <c r="U144" s="103"/>
      <c r="V144" s="67">
        <f t="shared" si="13"/>
        <v>1110</v>
      </c>
      <c r="W144" s="67">
        <f t="shared" si="14"/>
        <v>4416.3000000000038</v>
      </c>
    </row>
    <row r="145" spans="1:23">
      <c r="A145" s="34">
        <v>143</v>
      </c>
      <c r="B145" s="100">
        <v>42209</v>
      </c>
      <c r="C145" s="101">
        <v>89</v>
      </c>
      <c r="D145" s="100">
        <v>42201</v>
      </c>
      <c r="E145" s="100" t="s">
        <v>190</v>
      </c>
      <c r="F145" s="100">
        <v>42191</v>
      </c>
      <c r="G145" s="100" t="s">
        <v>11</v>
      </c>
      <c r="H145" s="99" t="s">
        <v>23</v>
      </c>
      <c r="I145" s="103">
        <v>105</v>
      </c>
      <c r="J145" s="103"/>
      <c r="K145" s="103"/>
      <c r="L145" s="104">
        <v>105</v>
      </c>
      <c r="M145" s="62">
        <f t="shared" si="15"/>
        <v>4680.4300000000039</v>
      </c>
      <c r="N145" s="103"/>
      <c r="O145" s="104"/>
      <c r="P145" s="62">
        <f t="shared" si="11"/>
        <v>740.86999999999989</v>
      </c>
      <c r="Q145" s="103"/>
      <c r="R145" s="103"/>
      <c r="S145" s="75">
        <f t="shared" si="12"/>
        <v>0</v>
      </c>
      <c r="T145" s="103"/>
      <c r="U145" s="103"/>
      <c r="V145" s="67">
        <f t="shared" si="13"/>
        <v>1110</v>
      </c>
      <c r="W145" s="67">
        <f t="shared" si="14"/>
        <v>4311.3000000000038</v>
      </c>
    </row>
    <row r="146" spans="1:23">
      <c r="A146" s="34">
        <v>144</v>
      </c>
      <c r="B146" s="100">
        <v>42209</v>
      </c>
      <c r="C146" s="101">
        <v>90</v>
      </c>
      <c r="D146" s="100">
        <v>42200</v>
      </c>
      <c r="E146" s="100" t="s">
        <v>191</v>
      </c>
      <c r="F146" s="100">
        <v>42191</v>
      </c>
      <c r="G146" s="100" t="s">
        <v>11</v>
      </c>
      <c r="H146" s="99" t="s">
        <v>23</v>
      </c>
      <c r="I146" s="103">
        <v>51.17</v>
      </c>
      <c r="J146" s="103"/>
      <c r="K146" s="103"/>
      <c r="L146" s="104">
        <v>51.17</v>
      </c>
      <c r="M146" s="62">
        <f t="shared" si="15"/>
        <v>4629.2600000000039</v>
      </c>
      <c r="N146" s="103"/>
      <c r="O146" s="104"/>
      <c r="P146" s="62">
        <f t="shared" si="11"/>
        <v>740.86999999999989</v>
      </c>
      <c r="Q146" s="103"/>
      <c r="R146" s="103"/>
      <c r="S146" s="75">
        <f t="shared" si="12"/>
        <v>0</v>
      </c>
      <c r="T146" s="103"/>
      <c r="U146" s="103"/>
      <c r="V146" s="67">
        <f t="shared" si="13"/>
        <v>1110</v>
      </c>
      <c r="W146" s="67">
        <f t="shared" si="14"/>
        <v>4260.1300000000037</v>
      </c>
    </row>
    <row r="147" spans="1:23">
      <c r="A147" s="34">
        <v>145</v>
      </c>
      <c r="B147" s="100">
        <v>42209</v>
      </c>
      <c r="C147" s="101">
        <v>91</v>
      </c>
      <c r="D147" s="100" t="s">
        <v>200</v>
      </c>
      <c r="E147" s="100" t="s">
        <v>192</v>
      </c>
      <c r="F147" s="100">
        <v>42191</v>
      </c>
      <c r="G147" s="100" t="s">
        <v>11</v>
      </c>
      <c r="H147" s="99" t="s">
        <v>23</v>
      </c>
      <c r="I147" s="103">
        <v>23.2</v>
      </c>
      <c r="J147" s="103"/>
      <c r="K147" s="103"/>
      <c r="L147" s="104">
        <v>23.2</v>
      </c>
      <c r="M147" s="62">
        <f t="shared" si="15"/>
        <v>4606.060000000004</v>
      </c>
      <c r="N147" s="103"/>
      <c r="O147" s="104"/>
      <c r="P147" s="62">
        <f t="shared" si="11"/>
        <v>740.86999999999989</v>
      </c>
      <c r="Q147" s="103"/>
      <c r="R147" s="103"/>
      <c r="S147" s="75">
        <f t="shared" si="12"/>
        <v>0</v>
      </c>
      <c r="T147" s="103"/>
      <c r="U147" s="103"/>
      <c r="V147" s="67">
        <f t="shared" si="13"/>
        <v>1110</v>
      </c>
      <c r="W147" s="67">
        <f t="shared" si="14"/>
        <v>4236.9300000000039</v>
      </c>
    </row>
    <row r="148" spans="1:23">
      <c r="A148" s="34">
        <v>146</v>
      </c>
      <c r="B148" s="100">
        <v>42209</v>
      </c>
      <c r="C148" s="101">
        <v>92</v>
      </c>
      <c r="D148" s="100">
        <v>42196</v>
      </c>
      <c r="E148" s="100" t="s">
        <v>193</v>
      </c>
      <c r="F148" s="100">
        <v>42191</v>
      </c>
      <c r="G148" s="100" t="s">
        <v>11</v>
      </c>
      <c r="H148" s="99" t="s">
        <v>23</v>
      </c>
      <c r="I148" s="103">
        <v>11.9</v>
      </c>
      <c r="J148" s="103"/>
      <c r="K148" s="103"/>
      <c r="L148" s="104">
        <v>11.9</v>
      </c>
      <c r="M148" s="62">
        <f t="shared" si="15"/>
        <v>4594.1600000000044</v>
      </c>
      <c r="N148" s="103"/>
      <c r="O148" s="104"/>
      <c r="P148" s="62">
        <f t="shared" si="11"/>
        <v>740.86999999999989</v>
      </c>
      <c r="Q148" s="103"/>
      <c r="R148" s="103"/>
      <c r="S148" s="75">
        <f t="shared" si="12"/>
        <v>0</v>
      </c>
      <c r="T148" s="103"/>
      <c r="U148" s="103"/>
      <c r="V148" s="67">
        <f t="shared" si="13"/>
        <v>1110</v>
      </c>
      <c r="W148" s="67">
        <f t="shared" si="14"/>
        <v>4225.0300000000043</v>
      </c>
    </row>
    <row r="149" spans="1:23">
      <c r="A149" s="34">
        <v>147</v>
      </c>
      <c r="B149" s="100">
        <v>42209</v>
      </c>
      <c r="C149" s="101">
        <v>93</v>
      </c>
      <c r="D149" s="100">
        <v>42202</v>
      </c>
      <c r="E149" s="100" t="s">
        <v>194</v>
      </c>
      <c r="F149" s="100">
        <v>42191</v>
      </c>
      <c r="G149" s="100" t="s">
        <v>11</v>
      </c>
      <c r="H149" s="99" t="s">
        <v>23</v>
      </c>
      <c r="I149" s="103">
        <v>1.56</v>
      </c>
      <c r="J149" s="103"/>
      <c r="K149" s="103"/>
      <c r="L149" s="104">
        <v>1.56</v>
      </c>
      <c r="M149" s="62">
        <f t="shared" si="15"/>
        <v>4592.600000000004</v>
      </c>
      <c r="N149" s="103"/>
      <c r="O149" s="104"/>
      <c r="P149" s="62">
        <f t="shared" si="11"/>
        <v>740.86999999999989</v>
      </c>
      <c r="Q149" s="103"/>
      <c r="R149" s="103"/>
      <c r="S149" s="75">
        <f t="shared" si="12"/>
        <v>0</v>
      </c>
      <c r="T149" s="103"/>
      <c r="U149" s="103"/>
      <c r="V149" s="67">
        <f t="shared" si="13"/>
        <v>1110</v>
      </c>
      <c r="W149" s="67">
        <f t="shared" si="14"/>
        <v>4223.4700000000039</v>
      </c>
    </row>
    <row r="150" spans="1:23">
      <c r="A150" s="34">
        <v>148</v>
      </c>
      <c r="B150" s="100">
        <v>42212</v>
      </c>
      <c r="C150" s="101">
        <v>94</v>
      </c>
      <c r="D150" s="100" t="s">
        <v>11</v>
      </c>
      <c r="E150" s="100" t="s">
        <v>195</v>
      </c>
      <c r="F150" s="100">
        <v>42191</v>
      </c>
      <c r="G150" s="100" t="s">
        <v>11</v>
      </c>
      <c r="H150" s="99" t="s">
        <v>150</v>
      </c>
      <c r="I150" s="103"/>
      <c r="J150" s="103"/>
      <c r="K150" s="103"/>
      <c r="L150" s="104">
        <v>350</v>
      </c>
      <c r="M150" s="62">
        <f t="shared" si="15"/>
        <v>4242.600000000004</v>
      </c>
      <c r="N150" s="103"/>
      <c r="O150" s="104"/>
      <c r="P150" s="62">
        <f t="shared" si="11"/>
        <v>740.86999999999989</v>
      </c>
      <c r="Q150" s="103"/>
      <c r="R150" s="103"/>
      <c r="S150" s="75">
        <f t="shared" si="12"/>
        <v>0</v>
      </c>
      <c r="T150" s="103">
        <v>350</v>
      </c>
      <c r="U150" s="103"/>
      <c r="V150" s="67">
        <f t="shared" si="13"/>
        <v>760</v>
      </c>
      <c r="W150" s="67">
        <f t="shared" si="14"/>
        <v>4223.4700000000039</v>
      </c>
    </row>
    <row r="151" spans="1:23">
      <c r="A151" s="34">
        <v>149</v>
      </c>
      <c r="B151" s="100">
        <v>42212</v>
      </c>
      <c r="C151" s="101">
        <v>95</v>
      </c>
      <c r="D151" s="100" t="s">
        <v>11</v>
      </c>
      <c r="E151" s="100" t="s">
        <v>196</v>
      </c>
      <c r="F151" s="100">
        <v>42191</v>
      </c>
      <c r="G151" s="100" t="s">
        <v>11</v>
      </c>
      <c r="H151" s="99" t="s">
        <v>150</v>
      </c>
      <c r="I151" s="103"/>
      <c r="J151" s="103"/>
      <c r="K151" s="103"/>
      <c r="L151" s="104">
        <v>200</v>
      </c>
      <c r="M151" s="62">
        <f t="shared" si="15"/>
        <v>4042.600000000004</v>
      </c>
      <c r="N151" s="103"/>
      <c r="O151" s="104"/>
      <c r="P151" s="62">
        <f t="shared" si="11"/>
        <v>740.86999999999989</v>
      </c>
      <c r="Q151" s="103"/>
      <c r="R151" s="103"/>
      <c r="S151" s="75">
        <f t="shared" si="12"/>
        <v>0</v>
      </c>
      <c r="T151" s="103">
        <v>200</v>
      </c>
      <c r="U151" s="103"/>
      <c r="V151" s="67">
        <f t="shared" si="13"/>
        <v>560</v>
      </c>
      <c r="W151" s="67">
        <f t="shared" si="14"/>
        <v>4223.4700000000039</v>
      </c>
    </row>
    <row r="152" spans="1:23">
      <c r="A152" s="34">
        <v>150</v>
      </c>
      <c r="B152" s="100">
        <v>42213</v>
      </c>
      <c r="C152" s="101">
        <v>96</v>
      </c>
      <c r="D152" s="100">
        <v>42188</v>
      </c>
      <c r="E152" s="100" t="s">
        <v>197</v>
      </c>
      <c r="F152" s="100">
        <v>42191</v>
      </c>
      <c r="G152" s="100" t="s">
        <v>11</v>
      </c>
      <c r="H152" s="99" t="s">
        <v>23</v>
      </c>
      <c r="I152" s="103">
        <v>185.92</v>
      </c>
      <c r="J152" s="103"/>
      <c r="K152" s="103"/>
      <c r="L152" s="104">
        <v>185.92</v>
      </c>
      <c r="M152" s="62">
        <f t="shared" si="15"/>
        <v>3856.6800000000039</v>
      </c>
      <c r="N152" s="103"/>
      <c r="O152" s="104"/>
      <c r="P152" s="62">
        <f t="shared" si="11"/>
        <v>740.86999999999989</v>
      </c>
      <c r="Q152" s="103"/>
      <c r="R152" s="103"/>
      <c r="S152" s="75">
        <f t="shared" si="12"/>
        <v>0</v>
      </c>
      <c r="T152" s="103"/>
      <c r="U152" s="103"/>
      <c r="V152" s="67">
        <f t="shared" si="13"/>
        <v>560</v>
      </c>
      <c r="W152" s="67">
        <f t="shared" si="14"/>
        <v>4037.5500000000038</v>
      </c>
    </row>
    <row r="153" spans="1:23">
      <c r="A153" s="34">
        <v>151</v>
      </c>
      <c r="B153" s="100">
        <v>42213</v>
      </c>
      <c r="C153" s="101">
        <v>97</v>
      </c>
      <c r="D153" s="100" t="s">
        <v>11</v>
      </c>
      <c r="E153" s="100" t="s">
        <v>216</v>
      </c>
      <c r="F153" s="100">
        <v>42191</v>
      </c>
      <c r="G153" s="100" t="s">
        <v>11</v>
      </c>
      <c r="H153" s="99" t="s">
        <v>23</v>
      </c>
      <c r="I153" s="103"/>
      <c r="J153" s="103">
        <v>34.64</v>
      </c>
      <c r="K153" s="103">
        <v>34.64</v>
      </c>
      <c r="L153" s="104"/>
      <c r="M153" s="62">
        <f t="shared" si="15"/>
        <v>3891.3200000000038</v>
      </c>
      <c r="N153" s="103"/>
      <c r="O153" s="104"/>
      <c r="P153" s="62">
        <f t="shared" si="11"/>
        <v>740.86999999999989</v>
      </c>
      <c r="Q153" s="103"/>
      <c r="R153" s="103"/>
      <c r="S153" s="75">
        <f t="shared" si="12"/>
        <v>0</v>
      </c>
      <c r="T153" s="103"/>
      <c r="U153" s="103"/>
      <c r="V153" s="67">
        <f t="shared" si="13"/>
        <v>560</v>
      </c>
      <c r="W153" s="67">
        <f t="shared" si="14"/>
        <v>4072.1900000000041</v>
      </c>
    </row>
    <row r="154" spans="1:23">
      <c r="A154" s="34">
        <v>152</v>
      </c>
      <c r="B154" s="100">
        <v>42219</v>
      </c>
      <c r="C154" s="112">
        <v>98</v>
      </c>
      <c r="D154" s="100" t="s">
        <v>11</v>
      </c>
      <c r="E154" s="100" t="s">
        <v>198</v>
      </c>
      <c r="F154" s="100">
        <v>42191</v>
      </c>
      <c r="G154" s="100" t="s">
        <v>11</v>
      </c>
      <c r="H154" s="99" t="s">
        <v>150</v>
      </c>
      <c r="I154" s="103"/>
      <c r="J154" s="103"/>
      <c r="K154" s="103"/>
      <c r="L154" s="104">
        <v>560</v>
      </c>
      <c r="M154" s="62">
        <f t="shared" si="15"/>
        <v>3331.3200000000038</v>
      </c>
      <c r="N154" s="103"/>
      <c r="O154" s="104"/>
      <c r="P154" s="62">
        <f t="shared" si="11"/>
        <v>740.86999999999989</v>
      </c>
      <c r="Q154" s="103"/>
      <c r="R154" s="103"/>
      <c r="S154" s="75">
        <f t="shared" si="12"/>
        <v>0</v>
      </c>
      <c r="T154" s="103">
        <v>560</v>
      </c>
      <c r="U154" s="103"/>
      <c r="V154" s="67">
        <f t="shared" si="13"/>
        <v>0</v>
      </c>
      <c r="W154" s="67">
        <f t="shared" si="14"/>
        <v>4072.1900000000037</v>
      </c>
    </row>
    <row r="155" spans="1:23">
      <c r="A155" s="34">
        <v>153</v>
      </c>
      <c r="B155" s="100" t="s">
        <v>11</v>
      </c>
      <c r="C155" s="101" t="s">
        <v>88</v>
      </c>
      <c r="D155" s="100">
        <v>42231</v>
      </c>
      <c r="E155" s="100" t="s">
        <v>199</v>
      </c>
      <c r="F155" s="100" t="s">
        <v>11</v>
      </c>
      <c r="G155" s="100" t="s">
        <v>11</v>
      </c>
      <c r="H155" s="99" t="s">
        <v>88</v>
      </c>
      <c r="I155" s="103"/>
      <c r="J155" s="103">
        <v>747.47</v>
      </c>
      <c r="K155" s="103"/>
      <c r="L155" s="104"/>
      <c r="M155" s="62">
        <f t="shared" si="15"/>
        <v>3331.3200000000038</v>
      </c>
      <c r="N155" s="103"/>
      <c r="O155" s="104"/>
      <c r="P155" s="62">
        <f t="shared" si="11"/>
        <v>740.86999999999989</v>
      </c>
      <c r="Q155" s="103">
        <v>747.47</v>
      </c>
      <c r="R155" s="103"/>
      <c r="S155" s="75">
        <f t="shared" si="12"/>
        <v>747.47</v>
      </c>
      <c r="T155" s="103"/>
      <c r="U155" s="103"/>
      <c r="V155" s="67">
        <f t="shared" si="13"/>
        <v>0</v>
      </c>
      <c r="W155" s="67">
        <f t="shared" si="14"/>
        <v>4819.6600000000035</v>
      </c>
    </row>
    <row r="156" spans="1:23">
      <c r="A156" s="34">
        <v>154</v>
      </c>
      <c r="B156" s="100">
        <v>42228</v>
      </c>
      <c r="C156" s="101">
        <v>99</v>
      </c>
      <c r="D156" s="100">
        <v>42223</v>
      </c>
      <c r="E156" s="100" t="s">
        <v>233</v>
      </c>
      <c r="F156" s="100">
        <v>42191</v>
      </c>
      <c r="G156" s="100" t="s">
        <v>11</v>
      </c>
      <c r="H156" s="99" t="s">
        <v>150</v>
      </c>
      <c r="I156" s="103"/>
      <c r="J156" s="115"/>
      <c r="K156" s="103">
        <v>640.87</v>
      </c>
      <c r="L156" s="104"/>
      <c r="M156" s="62">
        <f t="shared" si="15"/>
        <v>3972.1900000000037</v>
      </c>
      <c r="N156" s="103"/>
      <c r="O156" s="104">
        <v>640.87</v>
      </c>
      <c r="P156" s="62">
        <f t="shared" si="11"/>
        <v>99.999999999999886</v>
      </c>
      <c r="Q156" s="103"/>
      <c r="R156" s="103"/>
      <c r="S156" s="75">
        <f t="shared" si="12"/>
        <v>747.47</v>
      </c>
      <c r="T156" s="103"/>
      <c r="U156" s="103"/>
      <c r="V156" s="67">
        <f t="shared" si="13"/>
        <v>0</v>
      </c>
      <c r="W156" s="67">
        <f t="shared" si="14"/>
        <v>4819.6600000000035</v>
      </c>
    </row>
    <row r="157" spans="1:23">
      <c r="A157" s="34">
        <v>155</v>
      </c>
      <c r="B157" s="100">
        <v>42229</v>
      </c>
      <c r="C157" s="101">
        <v>100</v>
      </c>
      <c r="D157" s="100">
        <v>42195</v>
      </c>
      <c r="E157" s="100" t="s">
        <v>205</v>
      </c>
      <c r="F157" s="100">
        <v>42191</v>
      </c>
      <c r="G157" s="100" t="s">
        <v>11</v>
      </c>
      <c r="H157" s="99" t="s">
        <v>23</v>
      </c>
      <c r="I157" s="103">
        <v>25</v>
      </c>
      <c r="J157" s="103"/>
      <c r="K157" s="103"/>
      <c r="L157" s="104">
        <v>25</v>
      </c>
      <c r="M157" s="62">
        <f t="shared" si="15"/>
        <v>3947.1900000000037</v>
      </c>
      <c r="N157" s="103"/>
      <c r="O157" s="104"/>
      <c r="P157" s="62">
        <f t="shared" si="11"/>
        <v>99.999999999999886</v>
      </c>
      <c r="Q157" s="103"/>
      <c r="R157" s="116"/>
      <c r="S157" s="75">
        <f t="shared" si="12"/>
        <v>747.47</v>
      </c>
      <c r="T157" s="103"/>
      <c r="U157" s="103"/>
      <c r="V157" s="67">
        <f t="shared" si="13"/>
        <v>0</v>
      </c>
      <c r="W157" s="67">
        <f t="shared" si="14"/>
        <v>4794.6600000000035</v>
      </c>
    </row>
    <row r="158" spans="1:23">
      <c r="A158" s="34">
        <v>156</v>
      </c>
      <c r="B158" s="100">
        <v>42240</v>
      </c>
      <c r="C158" s="101">
        <v>101</v>
      </c>
      <c r="D158" s="100">
        <v>42221</v>
      </c>
      <c r="E158" s="100" t="s">
        <v>201</v>
      </c>
      <c r="F158" s="100">
        <v>42193</v>
      </c>
      <c r="G158" s="100">
        <v>42246</v>
      </c>
      <c r="H158" s="99" t="s">
        <v>22</v>
      </c>
      <c r="I158" s="103">
        <v>6.66</v>
      </c>
      <c r="J158" s="103"/>
      <c r="K158" s="103"/>
      <c r="L158" s="104">
        <v>6.66</v>
      </c>
      <c r="M158" s="62">
        <f t="shared" si="15"/>
        <v>3940.5300000000038</v>
      </c>
      <c r="N158" s="103"/>
      <c r="O158" s="104"/>
      <c r="P158" s="62">
        <f t="shared" si="11"/>
        <v>99.999999999999886</v>
      </c>
      <c r="Q158" s="103"/>
      <c r="R158" s="116"/>
      <c r="S158" s="75">
        <f t="shared" si="12"/>
        <v>747.47</v>
      </c>
      <c r="T158" s="103"/>
      <c r="U158" s="103"/>
      <c r="V158" s="67">
        <f t="shared" si="13"/>
        <v>0</v>
      </c>
      <c r="W158" s="67">
        <f t="shared" si="14"/>
        <v>4788.0000000000036</v>
      </c>
    </row>
    <row r="159" spans="1:23">
      <c r="A159" s="34">
        <v>157</v>
      </c>
      <c r="B159" s="100">
        <v>42240</v>
      </c>
      <c r="C159" s="101">
        <v>102</v>
      </c>
      <c r="D159" s="100">
        <v>42230</v>
      </c>
      <c r="E159" s="100" t="s">
        <v>202</v>
      </c>
      <c r="F159" s="100">
        <v>42193</v>
      </c>
      <c r="G159" s="100">
        <v>42246</v>
      </c>
      <c r="H159" s="99" t="s">
        <v>22</v>
      </c>
      <c r="I159" s="103">
        <v>14.99</v>
      </c>
      <c r="J159" s="103"/>
      <c r="K159" s="103"/>
      <c r="L159" s="103">
        <v>14.99</v>
      </c>
      <c r="M159" s="62">
        <f t="shared" si="15"/>
        <v>3925.5400000000041</v>
      </c>
      <c r="N159" s="103"/>
      <c r="O159" s="104"/>
      <c r="P159" s="62">
        <f t="shared" si="11"/>
        <v>99.999999999999886</v>
      </c>
      <c r="Q159" s="103"/>
      <c r="R159" s="116"/>
      <c r="S159" s="75">
        <f t="shared" si="12"/>
        <v>747.47</v>
      </c>
      <c r="T159" s="103"/>
      <c r="U159" s="103"/>
      <c r="V159" s="67">
        <f t="shared" si="13"/>
        <v>0</v>
      </c>
      <c r="W159" s="67">
        <f t="shared" si="14"/>
        <v>4773.0100000000039</v>
      </c>
    </row>
    <row r="160" spans="1:23">
      <c r="A160" s="34">
        <v>158</v>
      </c>
      <c r="B160" s="100">
        <v>42240</v>
      </c>
      <c r="C160" s="101">
        <v>103</v>
      </c>
      <c r="D160" s="100">
        <v>42217</v>
      </c>
      <c r="E160" s="100" t="s">
        <v>203</v>
      </c>
      <c r="F160" s="100">
        <v>42179</v>
      </c>
      <c r="G160" s="100">
        <v>42246</v>
      </c>
      <c r="H160" s="99" t="s">
        <v>22</v>
      </c>
      <c r="I160" s="103">
        <v>13.33</v>
      </c>
      <c r="J160" s="103"/>
      <c r="K160" s="103"/>
      <c r="L160" s="104">
        <v>13.33</v>
      </c>
      <c r="M160" s="62">
        <f t="shared" si="15"/>
        <v>3912.2100000000041</v>
      </c>
      <c r="N160" s="103"/>
      <c r="O160" s="104"/>
      <c r="P160" s="62">
        <f t="shared" si="11"/>
        <v>99.999999999999886</v>
      </c>
      <c r="Q160" s="103"/>
      <c r="R160" s="116"/>
      <c r="S160" s="75">
        <f t="shared" si="12"/>
        <v>747.47</v>
      </c>
      <c r="T160" s="103"/>
      <c r="U160" s="103"/>
      <c r="V160" s="67">
        <f t="shared" si="13"/>
        <v>0</v>
      </c>
      <c r="W160" s="67">
        <f t="shared" si="14"/>
        <v>4759.6800000000039</v>
      </c>
    </row>
    <row r="161" spans="1:23">
      <c r="A161" s="34">
        <v>159</v>
      </c>
      <c r="B161" s="100">
        <v>42240</v>
      </c>
      <c r="C161" s="101">
        <v>104</v>
      </c>
      <c r="D161" s="100">
        <v>42236</v>
      </c>
      <c r="E161" s="100" t="s">
        <v>204</v>
      </c>
      <c r="F161" s="100">
        <v>42191</v>
      </c>
      <c r="G161" s="100" t="s">
        <v>11</v>
      </c>
      <c r="H161" s="99" t="s">
        <v>23</v>
      </c>
      <c r="I161" s="103">
        <v>248.83</v>
      </c>
      <c r="J161" s="103"/>
      <c r="K161" s="103"/>
      <c r="L161" s="104">
        <v>248.83</v>
      </c>
      <c r="M161" s="62">
        <f t="shared" si="15"/>
        <v>3663.3800000000042</v>
      </c>
      <c r="N161" s="103"/>
      <c r="O161" s="104"/>
      <c r="P161" s="62">
        <f t="shared" si="11"/>
        <v>99.999999999999886</v>
      </c>
      <c r="Q161" s="103"/>
      <c r="R161" s="116"/>
      <c r="S161" s="75">
        <f t="shared" si="12"/>
        <v>747.47</v>
      </c>
      <c r="T161" s="103"/>
      <c r="U161" s="103"/>
      <c r="V161" s="67">
        <f t="shared" si="13"/>
        <v>0</v>
      </c>
      <c r="W161" s="67">
        <f t="shared" si="14"/>
        <v>4510.850000000004</v>
      </c>
    </row>
    <row r="162" spans="1:23">
      <c r="A162" s="34">
        <v>160</v>
      </c>
      <c r="B162" s="100">
        <v>42241</v>
      </c>
      <c r="C162" s="101">
        <v>105</v>
      </c>
      <c r="D162" s="100">
        <v>42234</v>
      </c>
      <c r="E162" s="100" t="s">
        <v>126</v>
      </c>
      <c r="F162" s="100" t="s">
        <v>11</v>
      </c>
      <c r="G162" s="100">
        <v>42246</v>
      </c>
      <c r="H162" s="99" t="s">
        <v>10</v>
      </c>
      <c r="I162" s="103">
        <v>6.99</v>
      </c>
      <c r="J162" s="103"/>
      <c r="K162" s="103"/>
      <c r="L162" s="104">
        <v>6.99</v>
      </c>
      <c r="M162" s="62">
        <f t="shared" si="15"/>
        <v>3656.3900000000044</v>
      </c>
      <c r="N162" s="103"/>
      <c r="O162" s="104"/>
      <c r="P162" s="62">
        <f t="shared" si="11"/>
        <v>99.999999999999886</v>
      </c>
      <c r="Q162" s="103"/>
      <c r="R162" s="116"/>
      <c r="S162" s="75">
        <f t="shared" si="12"/>
        <v>747.47</v>
      </c>
      <c r="T162" s="103"/>
      <c r="U162" s="103"/>
      <c r="V162" s="67">
        <f t="shared" si="13"/>
        <v>0</v>
      </c>
      <c r="W162" s="67">
        <f t="shared" si="14"/>
        <v>4503.8600000000042</v>
      </c>
    </row>
    <row r="163" spans="1:23">
      <c r="A163" s="34">
        <v>161</v>
      </c>
      <c r="B163" s="100">
        <v>42244</v>
      </c>
      <c r="C163" s="101" t="s">
        <v>88</v>
      </c>
      <c r="D163" s="100" t="s">
        <v>11</v>
      </c>
      <c r="E163" s="100" t="s">
        <v>199</v>
      </c>
      <c r="F163" s="100" t="s">
        <v>11</v>
      </c>
      <c r="G163" s="100" t="s">
        <v>11</v>
      </c>
      <c r="H163" s="99" t="s">
        <v>88</v>
      </c>
      <c r="I163" s="103"/>
      <c r="J163" s="103"/>
      <c r="K163" s="103">
        <v>747.47</v>
      </c>
      <c r="L163" s="103"/>
      <c r="M163" s="62">
        <f t="shared" si="15"/>
        <v>4403.8600000000042</v>
      </c>
      <c r="N163" s="103"/>
      <c r="O163" s="104"/>
      <c r="P163" s="62">
        <f t="shared" si="11"/>
        <v>99.999999999999886</v>
      </c>
      <c r="Q163" s="103"/>
      <c r="R163" s="116">
        <v>747.47</v>
      </c>
      <c r="S163" s="75">
        <f t="shared" si="12"/>
        <v>0</v>
      </c>
      <c r="T163" s="103"/>
      <c r="U163" s="103"/>
      <c r="V163" s="67">
        <f t="shared" si="13"/>
        <v>0</v>
      </c>
      <c r="W163" s="67">
        <f t="shared" si="14"/>
        <v>4503.8600000000042</v>
      </c>
    </row>
    <row r="164" spans="1:23">
      <c r="A164" s="34">
        <v>162</v>
      </c>
      <c r="B164" s="100" t="s">
        <v>11</v>
      </c>
      <c r="C164" s="101" t="s">
        <v>88</v>
      </c>
      <c r="D164" s="100">
        <v>42246</v>
      </c>
      <c r="E164" s="100" t="s">
        <v>206</v>
      </c>
      <c r="F164" s="100" t="s">
        <v>11</v>
      </c>
      <c r="G164" s="100" t="s">
        <v>11</v>
      </c>
      <c r="H164" s="99" t="s">
        <v>88</v>
      </c>
      <c r="I164" s="103"/>
      <c r="J164" s="103">
        <v>61.97</v>
      </c>
      <c r="K164" s="103"/>
      <c r="L164" s="104"/>
      <c r="M164" s="62">
        <f t="shared" si="15"/>
        <v>4403.8600000000042</v>
      </c>
      <c r="N164" s="103"/>
      <c r="O164" s="104"/>
      <c r="P164" s="62">
        <f t="shared" si="11"/>
        <v>99.999999999999886</v>
      </c>
      <c r="Q164" s="103">
        <v>61.97</v>
      </c>
      <c r="R164" s="116"/>
      <c r="S164" s="75">
        <f t="shared" si="12"/>
        <v>61.97</v>
      </c>
      <c r="T164" s="103"/>
      <c r="U164" s="103"/>
      <c r="V164" s="67">
        <f t="shared" si="13"/>
        <v>0</v>
      </c>
      <c r="W164" s="67">
        <f t="shared" si="14"/>
        <v>4565.8300000000045</v>
      </c>
    </row>
    <row r="165" spans="1:23">
      <c r="A165" s="34">
        <v>163</v>
      </c>
      <c r="B165" s="100">
        <v>42251</v>
      </c>
      <c r="C165" s="101">
        <v>106</v>
      </c>
      <c r="D165" s="100">
        <v>42251</v>
      </c>
      <c r="E165" s="100" t="s">
        <v>231</v>
      </c>
      <c r="F165" s="100">
        <v>42191</v>
      </c>
      <c r="G165" s="100" t="s">
        <v>11</v>
      </c>
      <c r="H165" s="99" t="s">
        <v>150</v>
      </c>
      <c r="I165" s="103"/>
      <c r="J165" s="103"/>
      <c r="K165" s="103">
        <v>100</v>
      </c>
      <c r="L165" s="104"/>
      <c r="M165" s="62">
        <f t="shared" si="15"/>
        <v>4503.8600000000042</v>
      </c>
      <c r="N165" s="103"/>
      <c r="O165" s="104">
        <v>100</v>
      </c>
      <c r="P165" s="62">
        <f t="shared" si="11"/>
        <v>-1.1368683772161603E-13</v>
      </c>
      <c r="Q165" s="103"/>
      <c r="R165" s="116"/>
      <c r="S165" s="75">
        <f t="shared" si="12"/>
        <v>61.97</v>
      </c>
      <c r="T165" s="103"/>
      <c r="U165" s="103"/>
      <c r="V165" s="67">
        <f t="shared" si="13"/>
        <v>0</v>
      </c>
      <c r="W165" s="67">
        <f t="shared" si="14"/>
        <v>4565.8300000000045</v>
      </c>
    </row>
    <row r="166" spans="1:23">
      <c r="A166" s="34">
        <v>164</v>
      </c>
      <c r="B166" s="82">
        <v>42265</v>
      </c>
      <c r="C166" s="31">
        <v>107</v>
      </c>
      <c r="D166" s="2">
        <v>42264</v>
      </c>
      <c r="E166" s="2" t="s">
        <v>232</v>
      </c>
      <c r="F166" s="2">
        <v>42191</v>
      </c>
      <c r="G166" s="2" t="s">
        <v>11</v>
      </c>
      <c r="H166" s="3" t="s">
        <v>23</v>
      </c>
      <c r="I166" s="62">
        <v>226.2</v>
      </c>
      <c r="L166" s="65">
        <v>226.2</v>
      </c>
      <c r="M166" s="62">
        <f t="shared" si="15"/>
        <v>4277.6600000000044</v>
      </c>
      <c r="P166" s="62">
        <f t="shared" si="11"/>
        <v>-1.1368683772161603E-13</v>
      </c>
      <c r="S166" s="75">
        <f t="shared" si="12"/>
        <v>61.97</v>
      </c>
      <c r="V166" s="67">
        <f t="shared" si="13"/>
        <v>0</v>
      </c>
      <c r="W166" s="67">
        <f t="shared" si="14"/>
        <v>4339.6300000000047</v>
      </c>
    </row>
    <row r="167" spans="1:23">
      <c r="A167" s="34">
        <v>165</v>
      </c>
      <c r="B167" s="2">
        <v>42268</v>
      </c>
      <c r="C167" s="31">
        <v>108</v>
      </c>
      <c r="D167" s="2">
        <v>42265</v>
      </c>
      <c r="E167" s="2" t="s">
        <v>234</v>
      </c>
      <c r="F167" s="2">
        <v>42191</v>
      </c>
      <c r="G167" s="2" t="s">
        <v>11</v>
      </c>
      <c r="H167" s="3" t="s">
        <v>23</v>
      </c>
      <c r="I167" s="62">
        <v>50</v>
      </c>
      <c r="L167" s="65">
        <v>50</v>
      </c>
      <c r="M167" s="62">
        <f t="shared" si="15"/>
        <v>4227.6600000000044</v>
      </c>
      <c r="P167" s="62">
        <f t="shared" si="11"/>
        <v>-1.1368683772161603E-13</v>
      </c>
      <c r="S167" s="75">
        <f t="shared" si="12"/>
        <v>61.97</v>
      </c>
      <c r="V167" s="67">
        <f t="shared" si="13"/>
        <v>0</v>
      </c>
      <c r="W167" s="67">
        <f t="shared" si="14"/>
        <v>4289.6300000000047</v>
      </c>
    </row>
    <row r="168" spans="1:23">
      <c r="A168" s="34">
        <v>166</v>
      </c>
      <c r="B168" s="82">
        <v>42270</v>
      </c>
      <c r="C168" s="31">
        <v>109</v>
      </c>
      <c r="D168" s="2" t="s">
        <v>11</v>
      </c>
      <c r="E168" s="2" t="s">
        <v>235</v>
      </c>
      <c r="F168" s="2">
        <v>42191</v>
      </c>
      <c r="H168" s="3" t="s">
        <v>30</v>
      </c>
      <c r="I168" s="62">
        <v>45.75</v>
      </c>
      <c r="L168" s="65">
        <v>45.75</v>
      </c>
      <c r="M168" s="62">
        <f t="shared" si="15"/>
        <v>4181.9100000000044</v>
      </c>
      <c r="P168" s="62">
        <f t="shared" si="11"/>
        <v>-1.1368683772161603E-13</v>
      </c>
      <c r="S168" s="75">
        <f t="shared" si="12"/>
        <v>61.97</v>
      </c>
      <c r="V168" s="67">
        <f t="shared" si="13"/>
        <v>0</v>
      </c>
      <c r="W168" s="67">
        <f t="shared" si="14"/>
        <v>4243.8800000000047</v>
      </c>
    </row>
    <row r="169" spans="1:23">
      <c r="A169" s="34">
        <v>167</v>
      </c>
      <c r="B169" s="82">
        <v>42270</v>
      </c>
      <c r="C169" s="31">
        <v>110</v>
      </c>
      <c r="D169" s="2" t="s">
        <v>11</v>
      </c>
      <c r="E169" s="2" t="s">
        <v>236</v>
      </c>
      <c r="F169" s="2">
        <v>42191</v>
      </c>
      <c r="H169" s="3" t="s">
        <v>30</v>
      </c>
      <c r="I169" s="62">
        <v>45.75</v>
      </c>
      <c r="L169" s="65">
        <v>45.75</v>
      </c>
      <c r="M169" s="62">
        <f t="shared" si="15"/>
        <v>4136.1600000000044</v>
      </c>
      <c r="P169" s="62">
        <f t="shared" si="11"/>
        <v>-1.1368683772161603E-13</v>
      </c>
      <c r="S169" s="75">
        <f t="shared" si="12"/>
        <v>61.97</v>
      </c>
      <c r="V169" s="67">
        <f t="shared" si="13"/>
        <v>0</v>
      </c>
      <c r="W169" s="67">
        <f t="shared" si="14"/>
        <v>4198.1300000000047</v>
      </c>
    </row>
    <row r="170" spans="1:23">
      <c r="A170" s="34">
        <v>168</v>
      </c>
      <c r="B170" s="82">
        <v>42270</v>
      </c>
      <c r="C170" s="31">
        <v>111</v>
      </c>
      <c r="D170" s="2" t="s">
        <v>11</v>
      </c>
      <c r="E170" s="2" t="s">
        <v>237</v>
      </c>
      <c r="F170" s="2">
        <v>42191</v>
      </c>
      <c r="H170" s="3" t="s">
        <v>30</v>
      </c>
      <c r="I170" s="62">
        <v>45.75</v>
      </c>
      <c r="L170" s="65">
        <v>45.75</v>
      </c>
      <c r="M170" s="62">
        <f t="shared" si="15"/>
        <v>4090.4100000000044</v>
      </c>
      <c r="P170" s="62">
        <f t="shared" si="11"/>
        <v>-1.1368683772161603E-13</v>
      </c>
      <c r="S170" s="75">
        <f t="shared" si="12"/>
        <v>61.97</v>
      </c>
      <c r="V170" s="67">
        <f t="shared" si="13"/>
        <v>0</v>
      </c>
      <c r="W170" s="67">
        <f t="shared" si="14"/>
        <v>4152.3800000000047</v>
      </c>
    </row>
    <row r="171" spans="1:23">
      <c r="A171" s="34">
        <v>169</v>
      </c>
      <c r="B171" s="2" t="s">
        <v>11</v>
      </c>
      <c r="C171" s="31" t="s">
        <v>88</v>
      </c>
      <c r="D171" s="2">
        <v>42268</v>
      </c>
      <c r="E171" s="2" t="s">
        <v>238</v>
      </c>
      <c r="F171" s="2" t="s">
        <v>11</v>
      </c>
      <c r="G171" s="2" t="s">
        <v>11</v>
      </c>
      <c r="H171" s="3" t="s">
        <v>88</v>
      </c>
      <c r="J171" s="62">
        <v>6.99</v>
      </c>
      <c r="M171" s="62">
        <f t="shared" si="15"/>
        <v>4090.4100000000044</v>
      </c>
      <c r="P171" s="62">
        <f t="shared" si="11"/>
        <v>-1.1368683772161603E-13</v>
      </c>
      <c r="Q171" s="62">
        <v>6.99</v>
      </c>
      <c r="S171" s="75">
        <f t="shared" si="12"/>
        <v>68.959999999999994</v>
      </c>
      <c r="V171" s="67">
        <f t="shared" si="13"/>
        <v>0</v>
      </c>
      <c r="W171" s="67">
        <f t="shared" si="14"/>
        <v>4159.3700000000044</v>
      </c>
    </row>
    <row r="172" spans="1:23">
      <c r="A172" s="34">
        <v>170</v>
      </c>
      <c r="B172" s="2">
        <v>42270</v>
      </c>
      <c r="C172" s="31">
        <v>112</v>
      </c>
      <c r="D172" s="2">
        <v>41946</v>
      </c>
      <c r="E172" s="82" t="s">
        <v>248</v>
      </c>
      <c r="F172" s="82">
        <v>41903</v>
      </c>
      <c r="G172" s="82" t="s">
        <v>11</v>
      </c>
      <c r="H172" s="123" t="s">
        <v>9</v>
      </c>
      <c r="I172" s="109"/>
      <c r="J172" s="109">
        <v>13.5</v>
      </c>
      <c r="K172" s="109">
        <v>13.5</v>
      </c>
      <c r="L172" s="121"/>
      <c r="M172" s="62">
        <f t="shared" si="15"/>
        <v>4103.9100000000044</v>
      </c>
      <c r="N172" s="109"/>
      <c r="O172" s="121"/>
      <c r="P172" s="62">
        <f t="shared" si="11"/>
        <v>-1.1368683772161603E-13</v>
      </c>
      <c r="Q172" s="109"/>
      <c r="R172" s="109"/>
      <c r="S172" s="75">
        <f t="shared" si="12"/>
        <v>68.959999999999994</v>
      </c>
      <c r="T172" s="109"/>
      <c r="U172" s="109"/>
      <c r="V172" s="67">
        <f t="shared" si="13"/>
        <v>0</v>
      </c>
      <c r="W172" s="67">
        <f t="shared" si="14"/>
        <v>4172.8700000000044</v>
      </c>
    </row>
    <row r="173" spans="1:23">
      <c r="A173" s="34">
        <v>171</v>
      </c>
      <c r="B173" s="2">
        <v>42270</v>
      </c>
      <c r="C173" s="31">
        <v>113</v>
      </c>
      <c r="D173" s="2">
        <v>42265</v>
      </c>
      <c r="E173" s="2" t="s">
        <v>126</v>
      </c>
      <c r="F173" s="2" t="s">
        <v>11</v>
      </c>
      <c r="G173" s="2">
        <v>42271</v>
      </c>
      <c r="H173" s="3" t="s">
        <v>10</v>
      </c>
      <c r="I173" s="62">
        <v>6.99</v>
      </c>
      <c r="L173" s="65">
        <v>6.99</v>
      </c>
      <c r="M173" s="62">
        <f t="shared" si="15"/>
        <v>4096.9200000000046</v>
      </c>
      <c r="P173" s="62">
        <f t="shared" si="11"/>
        <v>-1.1368683772161603E-13</v>
      </c>
      <c r="S173" s="75">
        <f t="shared" si="12"/>
        <v>68.959999999999994</v>
      </c>
      <c r="V173" s="67">
        <f t="shared" si="13"/>
        <v>0</v>
      </c>
      <c r="W173" s="67">
        <f t="shared" si="14"/>
        <v>4165.8800000000047</v>
      </c>
    </row>
    <row r="174" spans="1:23">
      <c r="A174" s="34">
        <v>172</v>
      </c>
      <c r="B174" s="2" t="s">
        <v>11</v>
      </c>
      <c r="C174" s="31" t="s">
        <v>88</v>
      </c>
      <c r="D174" s="2">
        <v>42271</v>
      </c>
      <c r="E174" s="2" t="s">
        <v>249</v>
      </c>
      <c r="F174" s="2" t="s">
        <v>11</v>
      </c>
      <c r="G174" s="2" t="s">
        <v>11</v>
      </c>
      <c r="H174" s="3" t="s">
        <v>88</v>
      </c>
      <c r="J174" s="62">
        <v>6.99</v>
      </c>
      <c r="M174" s="62">
        <f t="shared" si="15"/>
        <v>4096.9200000000046</v>
      </c>
      <c r="P174" s="62">
        <f t="shared" si="11"/>
        <v>-1.1368683772161603E-13</v>
      </c>
      <c r="Q174" s="62">
        <v>6.99</v>
      </c>
      <c r="S174" s="75">
        <f t="shared" si="12"/>
        <v>75.949999999999989</v>
      </c>
      <c r="V174" s="67">
        <f t="shared" si="13"/>
        <v>0</v>
      </c>
      <c r="W174" s="67">
        <f t="shared" si="14"/>
        <v>4172.8700000000044</v>
      </c>
    </row>
    <row r="175" spans="1:23">
      <c r="A175" s="34">
        <v>173</v>
      </c>
      <c r="B175" s="2">
        <v>42276</v>
      </c>
      <c r="C175" s="83">
        <v>114</v>
      </c>
      <c r="D175" s="2" t="s">
        <v>11</v>
      </c>
      <c r="E175" s="2" t="s">
        <v>251</v>
      </c>
      <c r="F175" s="2" t="s">
        <v>11</v>
      </c>
      <c r="G175" s="2" t="s">
        <v>11</v>
      </c>
      <c r="H175" s="3" t="s">
        <v>29</v>
      </c>
      <c r="K175" s="62">
        <v>45.75</v>
      </c>
      <c r="M175" s="62">
        <f t="shared" si="15"/>
        <v>4142.6700000000046</v>
      </c>
      <c r="P175" s="62">
        <f t="shared" si="11"/>
        <v>-1.1368683772161603E-13</v>
      </c>
      <c r="S175" s="75">
        <f t="shared" si="12"/>
        <v>75.949999999999989</v>
      </c>
      <c r="U175" s="62">
        <v>45.75</v>
      </c>
      <c r="V175" s="67">
        <f t="shared" si="13"/>
        <v>45.75</v>
      </c>
      <c r="W175" s="67">
        <f t="shared" si="14"/>
        <v>4172.8700000000044</v>
      </c>
    </row>
    <row r="176" spans="1:23">
      <c r="A176" s="34">
        <v>174</v>
      </c>
      <c r="B176" s="2">
        <v>42277</v>
      </c>
      <c r="C176" s="31" t="s">
        <v>88</v>
      </c>
      <c r="D176" s="2" t="s">
        <v>11</v>
      </c>
      <c r="E176" s="2" t="s">
        <v>206</v>
      </c>
      <c r="F176" s="2" t="s">
        <v>11</v>
      </c>
      <c r="G176" s="2" t="s">
        <v>11</v>
      </c>
      <c r="H176" s="3" t="s">
        <v>88</v>
      </c>
      <c r="K176" s="62">
        <v>61.97</v>
      </c>
      <c r="M176" s="62">
        <f t="shared" si="15"/>
        <v>4204.6400000000049</v>
      </c>
      <c r="P176" s="62">
        <f t="shared" si="11"/>
        <v>-1.1368683772161603E-13</v>
      </c>
      <c r="R176" s="62">
        <v>61.97</v>
      </c>
      <c r="S176" s="75">
        <f t="shared" si="12"/>
        <v>13.97999999999999</v>
      </c>
      <c r="V176" s="67">
        <f t="shared" si="13"/>
        <v>45.75</v>
      </c>
      <c r="W176" s="67">
        <f t="shared" si="14"/>
        <v>4172.8700000000044</v>
      </c>
    </row>
    <row r="177" spans="1:23">
      <c r="A177" s="34"/>
      <c r="B177" s="131" t="s">
        <v>252</v>
      </c>
      <c r="C177" s="125"/>
      <c r="D177" s="124"/>
      <c r="E177" s="124"/>
      <c r="F177" s="124"/>
      <c r="G177" s="124"/>
      <c r="H177" s="126"/>
      <c r="I177" s="127"/>
      <c r="J177" s="127"/>
      <c r="K177" s="127"/>
      <c r="L177" s="128"/>
      <c r="M177" s="127"/>
      <c r="N177" s="127"/>
      <c r="O177" s="128"/>
      <c r="P177" s="127"/>
      <c r="Q177" s="127"/>
      <c r="R177" s="127"/>
      <c r="S177" s="129"/>
      <c r="T177" s="127"/>
      <c r="U177" s="127"/>
      <c r="V177" s="130"/>
      <c r="W177" s="130"/>
    </row>
    <row r="178" spans="1:23">
      <c r="A178" s="34"/>
    </row>
    <row r="179" spans="1:23">
      <c r="A179" s="34"/>
    </row>
    <row r="180" spans="1:23">
      <c r="A180" s="34"/>
    </row>
    <row r="181" spans="1:23">
      <c r="A181" s="34"/>
    </row>
    <row r="182" spans="1:23">
      <c r="A182" s="34"/>
    </row>
    <row r="183" spans="1:23">
      <c r="A183" s="34"/>
    </row>
    <row r="184" spans="1:23"/>
    <row r="185" spans="1:23"/>
    <row r="186" spans="1:23"/>
    <row r="187" spans="1:23"/>
    <row r="188" spans="1:23"/>
    <row r="189" spans="1:23"/>
    <row r="190" spans="1:23"/>
    <row r="191" spans="1:23"/>
    <row r="192" spans="1:23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autoFilter ref="E1:J1048576">
    <filterColumn colId="4" showButton="0"/>
  </autoFilter>
  <mergeCells count="17">
    <mergeCell ref="W1:W2"/>
    <mergeCell ref="Q1:R1"/>
    <mergeCell ref="P1:P2"/>
    <mergeCell ref="M1:M2"/>
    <mergeCell ref="N1:O1"/>
    <mergeCell ref="T1:U1"/>
    <mergeCell ref="V1:V2"/>
    <mergeCell ref="S1:S2"/>
    <mergeCell ref="I1:J1"/>
    <mergeCell ref="K1:L1"/>
    <mergeCell ref="A1:A2"/>
    <mergeCell ref="B1:B2"/>
    <mergeCell ref="C1:C2"/>
    <mergeCell ref="D1:D2"/>
    <mergeCell ref="H1:H2"/>
    <mergeCell ref="G1:G2"/>
    <mergeCell ref="F1:F2"/>
  </mergeCells>
  <phoneticPr fontId="14" type="noConversion"/>
  <pageMargins left="0.70866141732283472" right="0.70866141732283472" top="0.78740157480314965" bottom="0.78740157480314965" header="0.31496062992125984" footer="0.31496062992125984"/>
  <pageSetup paperSize="9" scale="57" orientation="landscape" horizontalDpi="4294967292" verticalDpi="4294967292"/>
  <headerFooter>
    <oddHeader>&amp;LFSR Wirtschaftswissenschaften&amp;C&amp;A&amp;RStand: &amp;D</oddHeader>
    <oddFooter>Seite &amp;P von &amp;N</oddFooter>
  </headerFooter>
  <rowBreaks count="2" manualBreakCount="2">
    <brk id="49" max="21" man="1"/>
    <brk id="108" max="2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tabSelected="1" zoomScale="125" zoomScaleNormal="125" zoomScalePageLayoutView="125" workbookViewId="0">
      <pane ySplit="2" topLeftCell="A37" activePane="bottomLeft" state="frozen"/>
      <selection pane="bottomLeft" activeCell="E47" sqref="E47"/>
    </sheetView>
  </sheetViews>
  <sheetFormatPr baseColWidth="10" defaultRowHeight="14" x14ac:dyDescent="0"/>
  <cols>
    <col min="1" max="1" width="12" bestFit="1" customWidth="1"/>
    <col min="2" max="2" width="26.6640625" bestFit="1" customWidth="1"/>
    <col min="3" max="3" width="14.5" style="45" bestFit="1" customWidth="1"/>
    <col min="4" max="4" width="15.5" style="45" bestFit="1" customWidth="1"/>
    <col min="5" max="5" width="16.5" style="45" bestFit="1" customWidth="1"/>
    <col min="6" max="6" width="13.5" bestFit="1" customWidth="1"/>
  </cols>
  <sheetData>
    <row r="1" spans="1:8" ht="25">
      <c r="A1" s="153" t="s">
        <v>79</v>
      </c>
      <c r="B1" s="153"/>
      <c r="C1" s="153"/>
      <c r="D1" s="153"/>
      <c r="E1" s="153"/>
      <c r="F1" s="153"/>
    </row>
    <row r="2" spans="1:8">
      <c r="B2" s="39" t="s">
        <v>3</v>
      </c>
      <c r="C2" s="54" t="s">
        <v>6</v>
      </c>
      <c r="D2" s="54" t="s">
        <v>24</v>
      </c>
      <c r="E2" s="54" t="s">
        <v>78</v>
      </c>
      <c r="F2" s="39" t="s">
        <v>77</v>
      </c>
      <c r="G2" s="152" t="s">
        <v>31</v>
      </c>
      <c r="H2" s="152"/>
    </row>
    <row r="3" spans="1:8" ht="15">
      <c r="A3" s="42" t="s">
        <v>16</v>
      </c>
      <c r="C3" s="49" t="s">
        <v>46</v>
      </c>
      <c r="D3" s="49" t="s">
        <v>47</v>
      </c>
    </row>
    <row r="4" spans="1:8">
      <c r="B4" t="s">
        <v>88</v>
      </c>
      <c r="C4" s="45">
        <v>4777.37</v>
      </c>
      <c r="D4" s="45">
        <f>SUMIF('Einnahmen- und Ausgabenbuch'!H:H,'Haushalt-EÜR'!B4,'Einnahmen- und Ausgabenbuch'!J:J)</f>
        <v>1450.8700000000001</v>
      </c>
      <c r="E4" s="45">
        <f>D4-C4</f>
        <v>-3326.5</v>
      </c>
      <c r="F4" s="47">
        <f t="shared" ref="F4:F12" si="0">D4/C4</f>
        <v>0.30369638524962483</v>
      </c>
      <c r="G4" t="s">
        <v>48</v>
      </c>
    </row>
    <row r="5" spans="1:8">
      <c r="B5" t="s">
        <v>43</v>
      </c>
      <c r="C5" s="45">
        <v>0</v>
      </c>
      <c r="D5" s="45">
        <f>SUMIF('Einnahmen- und Ausgabenbuch'!H:H,'Haushalt-EÜR'!B5,'Einnahmen- und Ausgabenbuch'!K:K)</f>
        <v>0</v>
      </c>
      <c r="E5" s="45">
        <f t="shared" ref="E5:E12" si="1">D5-C5</f>
        <v>0</v>
      </c>
      <c r="F5" s="47" t="e">
        <f t="shared" si="0"/>
        <v>#DIV/0!</v>
      </c>
      <c r="G5" t="s">
        <v>32</v>
      </c>
    </row>
    <row r="6" spans="1:8">
      <c r="B6" t="s">
        <v>28</v>
      </c>
      <c r="C6" s="45">
        <v>250</v>
      </c>
      <c r="D6" s="84">
        <f>SUMIF('Einnahmen- und Ausgabenbuch'!H:H,'Haushalt-EÜR'!B6,'Einnahmen- und Ausgabenbuch'!J:J)</f>
        <v>0</v>
      </c>
      <c r="E6" s="45">
        <f t="shared" si="1"/>
        <v>-250</v>
      </c>
      <c r="F6" s="47">
        <f t="shared" si="0"/>
        <v>0</v>
      </c>
      <c r="G6" t="s">
        <v>34</v>
      </c>
    </row>
    <row r="7" spans="1:8">
      <c r="B7" t="s">
        <v>23</v>
      </c>
      <c r="C7" s="45">
        <v>14000</v>
      </c>
      <c r="D7" s="45">
        <f>SUMIF('Einnahmen- und Ausgabenbuch'!H:H,'Haushalt-EÜR'!B7,'Einnahmen- und Ausgabenbuch'!J:J)</f>
        <v>14510.029999999999</v>
      </c>
      <c r="E7" s="45">
        <f t="shared" si="1"/>
        <v>510.02999999999884</v>
      </c>
      <c r="F7" s="47">
        <f t="shared" si="0"/>
        <v>1.0364307142857141</v>
      </c>
      <c r="G7" t="s">
        <v>33</v>
      </c>
    </row>
    <row r="8" spans="1:8">
      <c r="B8" s="44" t="s">
        <v>9</v>
      </c>
      <c r="C8" s="45">
        <v>2000</v>
      </c>
      <c r="D8" s="45">
        <f>SUMIF('Einnahmen- und Ausgabenbuch'!H:H,'Haushalt-EÜR'!B8,'Einnahmen- und Ausgabenbuch'!J:J)</f>
        <v>1833.5</v>
      </c>
      <c r="E8" s="45">
        <f t="shared" si="1"/>
        <v>-166.5</v>
      </c>
      <c r="F8" s="47">
        <f t="shared" si="0"/>
        <v>0.91674999999999995</v>
      </c>
      <c r="G8" t="s">
        <v>36</v>
      </c>
    </row>
    <row r="9" spans="1:8">
      <c r="B9" t="s">
        <v>83</v>
      </c>
      <c r="C9" s="45">
        <v>10</v>
      </c>
      <c r="D9" s="45">
        <f>SUMIF('Einnahmen- und Ausgabenbuch'!H:H,'Haushalt-EÜR'!B9,'Einnahmen- und Ausgabenbuch'!J:J)</f>
        <v>4.2200000000000006</v>
      </c>
      <c r="E9" s="45">
        <f t="shared" si="1"/>
        <v>-5.7799999999999994</v>
      </c>
      <c r="F9" s="47">
        <f t="shared" si="0"/>
        <v>0.42200000000000004</v>
      </c>
      <c r="G9" t="s">
        <v>42</v>
      </c>
    </row>
    <row r="10" spans="1:8">
      <c r="B10" t="s">
        <v>68</v>
      </c>
      <c r="C10" s="45">
        <v>0</v>
      </c>
      <c r="D10" s="45">
        <v>0</v>
      </c>
      <c r="E10" s="45">
        <f t="shared" si="1"/>
        <v>0</v>
      </c>
      <c r="F10" s="47" t="e">
        <f t="shared" si="0"/>
        <v>#DIV/0!</v>
      </c>
      <c r="G10" t="s">
        <v>70</v>
      </c>
    </row>
    <row r="11" spans="1:8">
      <c r="B11" t="s">
        <v>29</v>
      </c>
      <c r="C11" s="45">
        <v>1500</v>
      </c>
      <c r="D11" s="45">
        <f>SUMIF('Einnahmen- und Ausgabenbuch'!H:H,'Haushalt-EÜR'!B11,'Einnahmen- und Ausgabenbuch'!J:J)</f>
        <v>0</v>
      </c>
      <c r="E11" s="45">
        <f t="shared" si="1"/>
        <v>-1500</v>
      </c>
      <c r="F11" s="47">
        <f t="shared" si="0"/>
        <v>0</v>
      </c>
      <c r="G11" t="s">
        <v>35</v>
      </c>
    </row>
    <row r="12" spans="1:8">
      <c r="B12" t="s">
        <v>38</v>
      </c>
      <c r="C12" s="45">
        <v>0</v>
      </c>
      <c r="D12" s="45">
        <f>SUMIF('Einnahmen- und Ausgabenbuch'!H:H,'Haushalt-EÜR'!B12,'Einnahmen- und Ausgabenbuch'!J:J)</f>
        <v>333.06</v>
      </c>
      <c r="E12" s="45">
        <f t="shared" si="1"/>
        <v>333.06</v>
      </c>
      <c r="F12" s="47" t="e">
        <f t="shared" si="0"/>
        <v>#DIV/0!</v>
      </c>
      <c r="G12" t="s">
        <v>37</v>
      </c>
    </row>
    <row r="14" spans="1:8">
      <c r="A14" s="154" t="s">
        <v>25</v>
      </c>
      <c r="B14" s="154"/>
      <c r="C14" s="48">
        <f>SUM(C4:C12)</f>
        <v>22537.37</v>
      </c>
      <c r="D14" s="48">
        <f>SUM(D4:D12)</f>
        <v>18131.680000000004</v>
      </c>
      <c r="E14" s="48">
        <f>SUM(E4:E12)</f>
        <v>-4405.6900000000014</v>
      </c>
      <c r="F14" s="40"/>
    </row>
    <row r="15" spans="1:8">
      <c r="C15"/>
      <c r="D15"/>
      <c r="E15"/>
    </row>
    <row r="16" spans="1:8" s="17" customFormat="1">
      <c r="A16" s="41"/>
      <c r="B16" s="39" t="s">
        <v>3</v>
      </c>
      <c r="C16" s="54" t="s">
        <v>6</v>
      </c>
      <c r="D16" s="54" t="s">
        <v>24</v>
      </c>
      <c r="E16" s="54" t="s">
        <v>76</v>
      </c>
      <c r="F16" s="39" t="s">
        <v>77</v>
      </c>
      <c r="G16" s="152" t="s">
        <v>31</v>
      </c>
      <c r="H16" s="152"/>
    </row>
    <row r="17" spans="1:9" ht="15">
      <c r="A17" s="42" t="s">
        <v>15</v>
      </c>
      <c r="C17" s="45" t="s">
        <v>46</v>
      </c>
      <c r="D17" s="45" t="s">
        <v>63</v>
      </c>
    </row>
    <row r="18" spans="1:9">
      <c r="B18" t="s">
        <v>10</v>
      </c>
      <c r="C18" s="45">
        <v>1000</v>
      </c>
      <c r="D18" s="45">
        <f>SUMIF('Einnahmen- und Ausgabenbuch'!H:H,'Haushalt-EÜR'!B18,'Einnahmen- und Ausgabenbuch'!I:I)-SUMIF('Einnahmen- und Ausgabenbuch'!H:H,'Haushalt-EÜR'!B18,'Einnahmen- und Ausgabenbuch'!J:J)</f>
        <v>208.92000000000004</v>
      </c>
      <c r="E18" s="45">
        <f t="shared" ref="E18:E23" si="2">C18-D18</f>
        <v>791.07999999999993</v>
      </c>
      <c r="F18" s="47">
        <f t="shared" ref="F18:F23" si="3">D18/C18</f>
        <v>0.20892000000000005</v>
      </c>
      <c r="G18" t="s">
        <v>39</v>
      </c>
    </row>
    <row r="19" spans="1:9">
      <c r="B19" t="s">
        <v>22</v>
      </c>
      <c r="C19" s="45">
        <v>760.07</v>
      </c>
      <c r="D19" s="45">
        <f>SUMIF('Einnahmen- und Ausgabenbuch'!H:H,'Haushalt-EÜR'!B19,'Einnahmen- und Ausgabenbuch'!I:I)</f>
        <v>34.979999999999997</v>
      </c>
      <c r="E19" s="45">
        <f t="shared" si="2"/>
        <v>725.09</v>
      </c>
      <c r="F19" s="47">
        <f t="shared" si="3"/>
        <v>4.6022076913968445E-2</v>
      </c>
      <c r="G19" t="s">
        <v>253</v>
      </c>
    </row>
    <row r="20" spans="1:9">
      <c r="B20" t="s">
        <v>23</v>
      </c>
      <c r="C20" s="45">
        <v>16000</v>
      </c>
      <c r="D20" s="45">
        <f>SUMIF('Einnahmen- und Ausgabenbuch'!H:H,'Haushalt-EÜR'!B20,'Einnahmen- und Ausgabenbuch'!I:I)</f>
        <v>12942.4</v>
      </c>
      <c r="E20" s="45">
        <f t="shared" si="2"/>
        <v>3057.6000000000004</v>
      </c>
      <c r="F20" s="47">
        <f t="shared" si="3"/>
        <v>0.80889999999999995</v>
      </c>
      <c r="G20" t="s">
        <v>40</v>
      </c>
    </row>
    <row r="21" spans="1:9">
      <c r="B21" s="117" t="s">
        <v>30</v>
      </c>
      <c r="C21" s="45">
        <v>500</v>
      </c>
      <c r="D21" s="45">
        <f>SUMIF('Einnahmen- und Ausgabenbuch'!H:H,'Haushalt-EÜR'!B21,'Einnahmen- und Ausgabenbuch'!I:I)</f>
        <v>1021.09</v>
      </c>
      <c r="E21" s="45">
        <f t="shared" si="2"/>
        <v>-521.09</v>
      </c>
      <c r="F21" s="47">
        <f t="shared" si="3"/>
        <v>2.0421800000000001</v>
      </c>
      <c r="G21" t="s">
        <v>41</v>
      </c>
    </row>
    <row r="22" spans="1:9" ht="15.75" customHeight="1">
      <c r="B22" s="44" t="s">
        <v>9</v>
      </c>
      <c r="C22" s="45">
        <v>4000</v>
      </c>
      <c r="D22" s="45">
        <f>SUMIF('Einnahmen- und Ausgabenbuch'!H:H,'Haushalt-EÜR'!B22,'Einnahmen- und Ausgabenbuch'!I:I)</f>
        <v>3047.4599999999996</v>
      </c>
      <c r="E22" s="45">
        <f t="shared" si="2"/>
        <v>952.54000000000042</v>
      </c>
      <c r="F22" s="47">
        <f t="shared" si="3"/>
        <v>0.7618649999999999</v>
      </c>
      <c r="G22" t="s">
        <v>254</v>
      </c>
    </row>
    <row r="23" spans="1:9">
      <c r="B23" t="s">
        <v>67</v>
      </c>
      <c r="C23" s="45">
        <v>277.3</v>
      </c>
      <c r="D23" s="45">
        <f>SUMIF('Einnahmen- und Ausgabenbuch'!H:H,'Haushalt-EÜR'!B23,'Einnahmen- und Ausgabenbuch'!I:I)</f>
        <v>380.32000000000005</v>
      </c>
      <c r="E23" s="45">
        <f t="shared" si="2"/>
        <v>-103.02000000000004</v>
      </c>
      <c r="F23" s="47">
        <f t="shared" si="3"/>
        <v>1.3715109989181393</v>
      </c>
      <c r="G23" t="s">
        <v>244</v>
      </c>
    </row>
    <row r="25" spans="1:9">
      <c r="A25" s="154" t="s">
        <v>26</v>
      </c>
      <c r="B25" s="154"/>
      <c r="C25" s="48">
        <f>SUM(C18:C23)</f>
        <v>22537.37</v>
      </c>
      <c r="D25" s="48">
        <f>SUM(D18:D23)</f>
        <v>17635.169999999998</v>
      </c>
      <c r="E25" s="48">
        <f>SUM(E18:E23)</f>
        <v>4902.2000000000007</v>
      </c>
      <c r="F25" s="40"/>
    </row>
    <row r="26" spans="1:9">
      <c r="C26"/>
      <c r="D26"/>
      <c r="E26"/>
    </row>
    <row r="27" spans="1:9">
      <c r="C27" s="54" t="s">
        <v>6</v>
      </c>
      <c r="D27" s="54" t="s">
        <v>24</v>
      </c>
    </row>
    <row r="28" spans="1:9" s="38" customFormat="1">
      <c r="A28" s="156" t="s">
        <v>72</v>
      </c>
      <c r="B28" s="156"/>
      <c r="C28" s="48"/>
      <c r="D28" s="48">
        <f>E4*-1</f>
        <v>3326.5</v>
      </c>
      <c r="E28" s="48"/>
      <c r="F28" s="53"/>
    </row>
    <row r="29" spans="1:9" s="38" customFormat="1" ht="20">
      <c r="A29" s="155"/>
      <c r="B29" s="155"/>
      <c r="C29" s="155"/>
      <c r="D29" s="155"/>
      <c r="E29" s="155"/>
      <c r="F29" s="155"/>
      <c r="G29" s="32"/>
      <c r="H29" s="32"/>
    </row>
    <row r="30" spans="1:9" s="52" customFormat="1" ht="20">
      <c r="A30" s="155" t="s">
        <v>27</v>
      </c>
      <c r="B30" s="155"/>
      <c r="C30" s="50">
        <f>C14-C25</f>
        <v>0</v>
      </c>
      <c r="D30" s="50">
        <f>D14-D25</f>
        <v>496.51000000000568</v>
      </c>
      <c r="E30" s="50"/>
      <c r="F30" s="51"/>
      <c r="G30" s="32" t="s">
        <v>44</v>
      </c>
      <c r="I30" s="32" t="s">
        <v>71</v>
      </c>
    </row>
    <row r="31" spans="1:9">
      <c r="A31" s="151" t="s">
        <v>58</v>
      </c>
      <c r="B31" s="151"/>
      <c r="C31" s="151"/>
      <c r="D31" s="46">
        <f>D30-D39</f>
        <v>482.53000000000611</v>
      </c>
      <c r="E31" s="46"/>
      <c r="F31" s="43"/>
      <c r="G31" t="s">
        <v>45</v>
      </c>
    </row>
    <row r="32" spans="1:9">
      <c r="A32" s="56"/>
      <c r="B32" s="151"/>
      <c r="C32" s="151"/>
      <c r="D32" s="46"/>
      <c r="E32" s="46"/>
      <c r="F32" s="43"/>
    </row>
    <row r="34" spans="1:7" ht="25">
      <c r="A34" s="153" t="s">
        <v>250</v>
      </c>
      <c r="B34" s="153"/>
      <c r="C34" s="153"/>
      <c r="D34" s="153"/>
      <c r="E34" s="153"/>
      <c r="F34" s="153"/>
    </row>
    <row r="35" spans="1:7">
      <c r="D35" s="54" t="s">
        <v>24</v>
      </c>
      <c r="E35" s="54" t="s">
        <v>73</v>
      </c>
      <c r="F35" s="39" t="s">
        <v>74</v>
      </c>
    </row>
    <row r="36" spans="1:7" ht="15">
      <c r="A36" s="42" t="s">
        <v>52</v>
      </c>
    </row>
    <row r="37" spans="1:7">
      <c r="B37" s="157" t="s">
        <v>54</v>
      </c>
      <c r="C37" s="157"/>
      <c r="D37" s="60">
        <f>SUM(SUM('Einnahmen- und Ausgabenbuch'!N:N)-SUM('Einnahmen- und Ausgabenbuch'!O:O))</f>
        <v>0</v>
      </c>
      <c r="E37" s="45">
        <v>0</v>
      </c>
      <c r="F37" s="81">
        <f>D37-E37</f>
        <v>0</v>
      </c>
      <c r="G37" t="s">
        <v>64</v>
      </c>
    </row>
    <row r="38" spans="1:7">
      <c r="B38" s="157" t="s">
        <v>53</v>
      </c>
      <c r="C38" s="157"/>
      <c r="D38" s="45">
        <f>SUM(SUM('Einnahmen- und Ausgabenbuch'!K:K)-SUM('Einnahmen- und Ausgabenbuch'!L:L))</f>
        <v>4204.6399999999958</v>
      </c>
      <c r="E38" s="45">
        <f>'Einnahmen- und Ausgabenbuch'!K3</f>
        <v>3077.43</v>
      </c>
      <c r="F38" s="81">
        <f>D38-E38</f>
        <v>1127.2099999999959</v>
      </c>
      <c r="G38" t="s">
        <v>65</v>
      </c>
    </row>
    <row r="39" spans="1:7">
      <c r="B39" s="157" t="s">
        <v>59</v>
      </c>
      <c r="C39" s="157"/>
      <c r="D39" s="45">
        <f>SUM(SUM('Einnahmen- und Ausgabenbuch'!Q:Q)-SUM('Einnahmen- und Ausgabenbuch'!R:R))</f>
        <v>13.979999999999563</v>
      </c>
      <c r="E39" s="45">
        <f>'Einnahmen- und Ausgabenbuch'!Q4</f>
        <v>913.05</v>
      </c>
      <c r="F39" s="81">
        <f>D39-E39</f>
        <v>-899.07000000000039</v>
      </c>
      <c r="G39" t="s">
        <v>66</v>
      </c>
    </row>
    <row r="40" spans="1:7">
      <c r="B40" s="157" t="s">
        <v>61</v>
      </c>
      <c r="C40" s="157"/>
      <c r="D40" s="45">
        <v>0</v>
      </c>
      <c r="E40" s="45">
        <v>0</v>
      </c>
      <c r="F40" s="81">
        <f>D40-E40</f>
        <v>0</v>
      </c>
      <c r="G40" t="s">
        <v>62</v>
      </c>
    </row>
    <row r="42" spans="1:7">
      <c r="A42" s="154" t="s">
        <v>57</v>
      </c>
      <c r="B42" s="154"/>
      <c r="C42" s="48"/>
      <c r="D42" s="48">
        <f>SUM(D38:D39)</f>
        <v>4218.6199999999953</v>
      </c>
      <c r="E42" s="48">
        <f>SUM(E38:E39)</f>
        <v>3990.4799999999996</v>
      </c>
      <c r="F42" s="40">
        <f>D42-E42</f>
        <v>228.13999999999578</v>
      </c>
    </row>
    <row r="43" spans="1:7">
      <c r="D43" s="54" t="s">
        <v>24</v>
      </c>
      <c r="E43" s="54" t="s">
        <v>73</v>
      </c>
      <c r="F43" s="39" t="s">
        <v>74</v>
      </c>
    </row>
    <row r="44" spans="1:7" ht="15">
      <c r="A44" s="42" t="s">
        <v>55</v>
      </c>
    </row>
    <row r="45" spans="1:7" ht="15">
      <c r="A45" s="42"/>
      <c r="B45" s="157" t="s">
        <v>69</v>
      </c>
      <c r="C45" s="157"/>
      <c r="D45" s="45">
        <f>D30</f>
        <v>496.51000000000568</v>
      </c>
      <c r="E45" s="84">
        <v>6.29</v>
      </c>
      <c r="F45" s="81">
        <f>D45-E45</f>
        <v>490.22000000000565</v>
      </c>
      <c r="G45" t="s">
        <v>75</v>
      </c>
    </row>
    <row r="46" spans="1:7" ht="15">
      <c r="A46" s="42"/>
      <c r="B46" s="157" t="s">
        <v>243</v>
      </c>
      <c r="C46" s="157"/>
      <c r="D46" s="45">
        <f>'Einnahmen- und Ausgabenbuch'!W176-D45</f>
        <v>3676.3599999999988</v>
      </c>
      <c r="E46" s="45">
        <f>'Einnahmen- und Ausgabenbuch'!W6-E45</f>
        <v>3670.0299999999997</v>
      </c>
      <c r="F46" s="81">
        <f>D46-E46</f>
        <v>6.3299999999990177</v>
      </c>
    </row>
    <row r="47" spans="1:7">
      <c r="B47" s="157" t="s">
        <v>51</v>
      </c>
      <c r="C47" s="157"/>
      <c r="D47" s="45">
        <f>SUM(SUM('Einnahmen- und Ausgabenbuch'!U:U)-SUM('Einnahmen- und Ausgabenbuch'!T:T))</f>
        <v>45.75</v>
      </c>
      <c r="E47" s="45">
        <f>'Einnahmen- und Ausgabenbuch'!U5</f>
        <v>314.16000000000003</v>
      </c>
      <c r="F47" s="81">
        <f>D47-E47</f>
        <v>-268.41000000000003</v>
      </c>
    </row>
    <row r="49" spans="1:6">
      <c r="A49" s="154" t="s">
        <v>56</v>
      </c>
      <c r="B49" s="154"/>
      <c r="C49" s="48"/>
      <c r="D49" s="48">
        <f>SUM(D45:D47)</f>
        <v>4218.6200000000044</v>
      </c>
      <c r="E49" s="48">
        <f>SUM(E45:E47)</f>
        <v>3990.4799999999996</v>
      </c>
      <c r="F49" s="40">
        <f>D49-E49</f>
        <v>228.14000000000487</v>
      </c>
    </row>
  </sheetData>
  <mergeCells count="22">
    <mergeCell ref="A42:B42"/>
    <mergeCell ref="A49:B49"/>
    <mergeCell ref="A34:F34"/>
    <mergeCell ref="B39:C39"/>
    <mergeCell ref="B37:C37"/>
    <mergeCell ref="B38:C38"/>
    <mergeCell ref="B47:C47"/>
    <mergeCell ref="B46:C46"/>
    <mergeCell ref="B40:C40"/>
    <mergeCell ref="B45:C45"/>
    <mergeCell ref="B32:C32"/>
    <mergeCell ref="G2:H2"/>
    <mergeCell ref="A31:C31"/>
    <mergeCell ref="A1:F1"/>
    <mergeCell ref="A14:B14"/>
    <mergeCell ref="A25:B25"/>
    <mergeCell ref="A30:B30"/>
    <mergeCell ref="A28:B28"/>
    <mergeCell ref="G16:H16"/>
    <mergeCell ref="A29:B29"/>
    <mergeCell ref="C29:D29"/>
    <mergeCell ref="E29:F29"/>
  </mergeCells>
  <pageMargins left="0.70866141732283472" right="0.70866141732283472" top="0.78740157480314965" bottom="0.78740157480314965" header="0.31496062992125984" footer="0.31496062992125984"/>
  <pageSetup paperSize="9" scale="74" orientation="landscape" horizontalDpi="300" verticalDpi="300"/>
  <headerFooter>
    <oddHeader>&amp;LFSR Wirtschaftswissenschaften&amp;C&amp;A&amp;RStand: &amp;D</oddHeader>
    <oddFooter>Seite &amp;P von &amp;N</oddFooter>
  </headerFooter>
  <rowBreaks count="1" manualBreakCount="1">
    <brk id="32" max="12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opLeftCell="A2" workbookViewId="0">
      <selection activeCell="G19" sqref="G19"/>
    </sheetView>
  </sheetViews>
  <sheetFormatPr baseColWidth="10" defaultRowHeight="14" x14ac:dyDescent="0"/>
  <cols>
    <col min="1" max="1" width="3.6640625" bestFit="1" customWidth="1"/>
    <col min="3" max="3" width="23" customWidth="1"/>
    <col min="5" max="5" width="3.6640625" bestFit="1" customWidth="1"/>
    <col min="7" max="7" width="22.83203125" customWidth="1"/>
  </cols>
  <sheetData>
    <row r="1" spans="1:8">
      <c r="A1" s="58"/>
      <c r="B1" s="58"/>
      <c r="C1" s="58"/>
      <c r="D1" s="58"/>
      <c r="E1" s="58"/>
      <c r="F1" s="58"/>
      <c r="G1" s="58"/>
      <c r="H1" s="58"/>
    </row>
    <row r="2" spans="1:8">
      <c r="A2" s="59"/>
      <c r="B2" s="59"/>
      <c r="C2" s="59"/>
      <c r="D2" s="59"/>
      <c r="E2" s="59"/>
      <c r="F2" s="59"/>
      <c r="G2" s="59"/>
      <c r="H2" s="59"/>
    </row>
    <row r="3" spans="1:8">
      <c r="A3" s="55"/>
      <c r="B3" s="55"/>
      <c r="C3" s="5"/>
      <c r="D3" s="6"/>
      <c r="E3" s="55"/>
      <c r="F3" s="7"/>
      <c r="G3" s="5"/>
      <c r="H3" s="6"/>
    </row>
    <row r="4" spans="1:8">
      <c r="A4" s="17"/>
      <c r="B4" s="22"/>
      <c r="C4" s="19"/>
      <c r="D4" s="20"/>
      <c r="E4" s="17"/>
      <c r="F4" s="24"/>
      <c r="G4" s="19"/>
      <c r="H4" s="23"/>
    </row>
    <row r="5" spans="1:8">
      <c r="A5" s="17"/>
      <c r="B5" s="22"/>
      <c r="C5" s="19"/>
      <c r="D5" s="20"/>
      <c r="E5" s="17"/>
      <c r="F5" s="24"/>
      <c r="G5" s="19"/>
      <c r="H5" s="23"/>
    </row>
    <row r="6" spans="1:8">
      <c r="A6" s="17"/>
      <c r="B6" s="22"/>
      <c r="C6" s="19"/>
      <c r="D6" s="20"/>
      <c r="E6" s="17"/>
      <c r="F6" s="24"/>
      <c r="G6" s="19"/>
      <c r="H6" s="23"/>
    </row>
    <row r="7" spans="1:8">
      <c r="A7" s="17"/>
      <c r="B7" s="22"/>
      <c r="C7" s="19"/>
      <c r="D7" s="21"/>
      <c r="E7" s="17"/>
      <c r="F7" s="24"/>
      <c r="G7" s="19"/>
      <c r="H7" s="23"/>
    </row>
    <row r="8" spans="1:8">
      <c r="A8" s="17"/>
      <c r="B8" s="22"/>
      <c r="C8" s="19"/>
      <c r="D8" s="20"/>
      <c r="E8" s="17"/>
      <c r="F8" s="24"/>
      <c r="G8" s="19"/>
      <c r="H8" s="23"/>
    </row>
    <row r="9" spans="1:8">
      <c r="A9" s="17"/>
      <c r="B9" s="22"/>
      <c r="C9" s="17"/>
      <c r="D9" s="29"/>
      <c r="E9" s="17"/>
      <c r="F9" s="24"/>
      <c r="G9" s="19"/>
      <c r="H9" s="23"/>
    </row>
    <row r="10" spans="1:8">
      <c r="A10" s="17"/>
      <c r="B10" s="24"/>
      <c r="C10" s="19"/>
      <c r="D10" s="21"/>
      <c r="E10" s="17"/>
      <c r="F10" s="24"/>
      <c r="G10" s="19"/>
      <c r="H10" s="23"/>
    </row>
    <row r="11" spans="1:8">
      <c r="A11" s="17"/>
      <c r="B11" s="22"/>
      <c r="C11" s="25"/>
      <c r="D11" s="20"/>
      <c r="E11" s="17"/>
      <c r="F11" s="24"/>
      <c r="G11" s="19"/>
      <c r="H11" s="23"/>
    </row>
    <row r="12" spans="1:8">
      <c r="B12" s="8"/>
      <c r="C12" s="10"/>
      <c r="D12" s="9"/>
      <c r="E12" s="17"/>
      <c r="F12" s="24"/>
      <c r="G12" s="19"/>
      <c r="H12" s="23"/>
    </row>
    <row r="13" spans="1:8">
      <c r="B13" s="8"/>
      <c r="C13" s="11"/>
      <c r="D13" s="9"/>
      <c r="E13" s="17"/>
      <c r="F13" s="24"/>
      <c r="G13" s="19"/>
      <c r="H13" s="23"/>
    </row>
    <row r="14" spans="1:8">
      <c r="B14" s="8"/>
      <c r="C14" s="10"/>
      <c r="D14" s="9"/>
      <c r="E14" s="17"/>
      <c r="F14" s="24"/>
      <c r="G14" s="19"/>
      <c r="H14" s="30"/>
    </row>
    <row r="15" spans="1:8">
      <c r="B15" s="8"/>
      <c r="C15" s="10"/>
      <c r="D15" s="9"/>
      <c r="E15" s="17"/>
      <c r="F15" s="24"/>
      <c r="G15" s="17"/>
      <c r="H15" s="17"/>
    </row>
    <row r="16" spans="1:8">
      <c r="B16" s="8"/>
      <c r="C16" s="10"/>
      <c r="D16" s="9"/>
      <c r="E16" s="17"/>
      <c r="F16" s="24"/>
      <c r="G16" s="17"/>
      <c r="H16" s="23"/>
    </row>
    <row r="17" spans="1:8">
      <c r="B17" s="8"/>
      <c r="C17" s="10"/>
      <c r="D17" s="9"/>
      <c r="E17" s="17"/>
      <c r="F17" s="24"/>
      <c r="G17" s="17"/>
      <c r="H17" s="23"/>
    </row>
    <row r="18" spans="1:8">
      <c r="D18" s="1"/>
      <c r="E18" s="17"/>
      <c r="F18" s="24"/>
      <c r="G18" s="17"/>
      <c r="H18" s="26"/>
    </row>
    <row r="19" spans="1:8">
      <c r="D19" s="12"/>
      <c r="E19" s="27"/>
      <c r="F19" s="28"/>
      <c r="G19" s="27"/>
      <c r="H19" s="26"/>
    </row>
    <row r="20" spans="1:8">
      <c r="A20" s="13"/>
      <c r="B20" s="13"/>
      <c r="C20" s="16"/>
      <c r="D20" s="14"/>
      <c r="E20" s="13"/>
      <c r="F20" s="15"/>
      <c r="G20" s="16"/>
      <c r="H20" s="14"/>
    </row>
  </sheetData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activeCell="A2" sqref="A2:D2"/>
    </sheetView>
  </sheetViews>
  <sheetFormatPr baseColWidth="10" defaultRowHeight="14" x14ac:dyDescent="0"/>
  <cols>
    <col min="1" max="1" width="3.6640625" bestFit="1" customWidth="1"/>
    <col min="3" max="3" width="23" customWidth="1"/>
    <col min="5" max="5" width="3.6640625" bestFit="1" customWidth="1"/>
    <col min="7" max="7" width="22.83203125" customWidth="1"/>
  </cols>
  <sheetData>
    <row r="1" spans="1:8">
      <c r="A1" s="158" t="s">
        <v>19</v>
      </c>
      <c r="B1" s="158"/>
      <c r="C1" s="158"/>
      <c r="D1" s="158"/>
      <c r="E1" s="158"/>
      <c r="F1" s="158"/>
      <c r="G1" s="158"/>
      <c r="H1" s="158"/>
    </row>
    <row r="2" spans="1:8">
      <c r="A2" s="159" t="s">
        <v>15</v>
      </c>
      <c r="B2" s="159"/>
      <c r="C2" s="159"/>
      <c r="D2" s="159"/>
      <c r="E2" s="159" t="s">
        <v>16</v>
      </c>
      <c r="F2" s="159"/>
      <c r="G2" s="159"/>
      <c r="H2" s="159"/>
    </row>
    <row r="3" spans="1:8">
      <c r="A3" s="4" t="s">
        <v>12</v>
      </c>
      <c r="B3" s="4" t="s">
        <v>17</v>
      </c>
      <c r="C3" s="5" t="s">
        <v>2</v>
      </c>
      <c r="D3" s="6" t="s">
        <v>18</v>
      </c>
      <c r="E3" s="4" t="s">
        <v>12</v>
      </c>
      <c r="F3" s="7" t="s">
        <v>17</v>
      </c>
      <c r="G3" s="5" t="s">
        <v>2</v>
      </c>
      <c r="H3" s="6" t="s">
        <v>18</v>
      </c>
    </row>
    <row r="4" spans="1:8">
      <c r="A4" s="17"/>
      <c r="B4" s="18"/>
      <c r="C4" s="19"/>
      <c r="D4" s="20"/>
      <c r="E4" s="17"/>
      <c r="F4" s="24"/>
      <c r="G4" s="19"/>
      <c r="H4" s="23"/>
    </row>
    <row r="5" spans="1:8">
      <c r="A5" s="17"/>
      <c r="B5" s="18"/>
      <c r="C5" s="19"/>
      <c r="D5" s="20"/>
      <c r="E5" s="17"/>
      <c r="F5" s="24"/>
      <c r="G5" s="19"/>
      <c r="H5" s="23"/>
    </row>
    <row r="6" spans="1:8">
      <c r="A6" s="17"/>
      <c r="B6" s="18"/>
      <c r="C6" s="19"/>
      <c r="D6" s="20"/>
      <c r="E6" s="17"/>
      <c r="F6" s="24"/>
      <c r="G6" s="19"/>
      <c r="H6" s="23"/>
    </row>
    <row r="7" spans="1:8">
      <c r="A7" s="17"/>
      <c r="B7" s="18"/>
      <c r="C7" s="19"/>
      <c r="D7" s="21"/>
      <c r="E7" s="17"/>
      <c r="F7" s="24"/>
      <c r="G7" s="19"/>
      <c r="H7" s="23"/>
    </row>
    <row r="8" spans="1:8">
      <c r="A8" s="17"/>
      <c r="B8" s="22"/>
      <c r="C8" s="19"/>
      <c r="D8" s="20"/>
      <c r="E8" s="17"/>
      <c r="F8" s="24"/>
      <c r="G8" s="19"/>
      <c r="H8" s="23"/>
    </row>
    <row r="9" spans="1:8">
      <c r="A9" s="17"/>
      <c r="B9" s="18"/>
      <c r="C9" s="17"/>
      <c r="D9" s="29"/>
      <c r="E9" s="17"/>
      <c r="F9" s="24"/>
      <c r="G9" s="19"/>
      <c r="H9" s="23"/>
    </row>
    <row r="10" spans="1:8">
      <c r="A10" s="17"/>
      <c r="B10" s="24"/>
      <c r="C10" s="19"/>
      <c r="D10" s="21"/>
      <c r="E10" s="17"/>
      <c r="F10" s="24"/>
      <c r="G10" s="19"/>
      <c r="H10" s="23"/>
    </row>
    <row r="11" spans="1:8">
      <c r="A11" s="17"/>
      <c r="B11" s="18"/>
      <c r="C11" s="25"/>
      <c r="D11" s="20"/>
      <c r="E11" s="17"/>
      <c r="F11" s="24"/>
      <c r="G11" s="19"/>
      <c r="H11" s="23"/>
    </row>
    <row r="12" spans="1:8">
      <c r="B12" s="8"/>
      <c r="C12" s="10"/>
      <c r="D12" s="9"/>
      <c r="E12" s="17"/>
      <c r="F12" s="24"/>
      <c r="G12" s="19"/>
      <c r="H12" s="23"/>
    </row>
    <row r="13" spans="1:8">
      <c r="B13" s="8"/>
      <c r="C13" s="11"/>
      <c r="D13" s="9"/>
      <c r="E13" s="17"/>
      <c r="F13" s="24"/>
      <c r="G13" s="19"/>
      <c r="H13" s="23"/>
    </row>
    <row r="14" spans="1:8">
      <c r="B14" s="8"/>
      <c r="C14" s="10"/>
      <c r="D14" s="9"/>
      <c r="E14" s="17"/>
      <c r="F14" s="24"/>
      <c r="G14" s="19"/>
      <c r="H14" s="30"/>
    </row>
    <row r="15" spans="1:8">
      <c r="B15" s="8"/>
      <c r="C15" s="10"/>
      <c r="D15" s="9"/>
      <c r="E15" s="17"/>
      <c r="F15" s="24"/>
      <c r="G15" s="17"/>
      <c r="H15" s="17"/>
    </row>
    <row r="16" spans="1:8">
      <c r="B16" s="8"/>
      <c r="C16" s="10"/>
      <c r="D16" s="9"/>
      <c r="E16" s="17"/>
      <c r="F16" s="24"/>
      <c r="G16" s="17"/>
      <c r="H16" s="23"/>
    </row>
    <row r="17" spans="1:8">
      <c r="B17" s="8"/>
      <c r="C17" s="10"/>
      <c r="D17" s="9"/>
      <c r="E17" s="17"/>
      <c r="F17" s="24"/>
      <c r="G17" s="17"/>
      <c r="H17" s="23"/>
    </row>
    <row r="18" spans="1:8">
      <c r="D18" s="1"/>
      <c r="E18" s="17"/>
      <c r="F18" s="24"/>
      <c r="G18" s="17"/>
      <c r="H18" s="26"/>
    </row>
    <row r="19" spans="1:8">
      <c r="D19" s="12"/>
      <c r="E19" s="27"/>
      <c r="F19" s="28"/>
      <c r="G19" s="27"/>
      <c r="H19" s="26"/>
    </row>
    <row r="20" spans="1:8">
      <c r="A20" s="13"/>
      <c r="B20" s="13"/>
      <c r="C20" s="16"/>
      <c r="D20" s="14">
        <f>SUM(D4:D19)</f>
        <v>0</v>
      </c>
      <c r="E20" s="13"/>
      <c r="F20" s="15"/>
      <c r="G20" s="16"/>
      <c r="H20" s="14">
        <f>SUM(H4:H19)</f>
        <v>0</v>
      </c>
    </row>
  </sheetData>
  <mergeCells count="3">
    <mergeCell ref="A1:H1"/>
    <mergeCell ref="A2:D2"/>
    <mergeCell ref="E2:H2"/>
  </mergeCells>
  <pageMargins left="0.7" right="0.7" top="0.78740157499999996" bottom="0.78740157499999996" header="0.3" footer="0.3"/>
  <pageSetup paperSize="9" scale="86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Einnahmen- und Ausgabenbuch</vt:lpstr>
      <vt:lpstr>Haushalt-EÜR</vt:lpstr>
      <vt:lpstr>Kasse 1</vt:lpstr>
      <vt:lpstr>Kasse 2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Jacob Witte</dc:creator>
  <cp:lastModifiedBy>Mareen</cp:lastModifiedBy>
  <cp:lastPrinted>2015-10-06T14:49:25Z</cp:lastPrinted>
  <dcterms:created xsi:type="dcterms:W3CDTF">2013-11-27T13:40:38Z</dcterms:created>
  <dcterms:modified xsi:type="dcterms:W3CDTF">2015-10-21T06:16:36Z</dcterms:modified>
</cp:coreProperties>
</file>